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autoCompressPictures="0" defaultThemeVersion="124226"/>
  <mc:AlternateContent xmlns:mc="http://schemas.openxmlformats.org/markup-compatibility/2006">
    <mc:Choice Requires="x15">
      <x15ac:absPath xmlns:x15ac="http://schemas.microsoft.com/office/spreadsheetml/2010/11/ac" url="C:\Users\fcoro\Downloads\"/>
    </mc:Choice>
  </mc:AlternateContent>
  <xr:revisionPtr revIDLastSave="0" documentId="13_ncr:1_{FA0A6C54-AB53-45AB-9094-6F0CDF882B54}" xr6:coauthVersionLast="47" xr6:coauthVersionMax="47" xr10:uidLastSave="{00000000-0000-0000-0000-000000000000}"/>
  <bookViews>
    <workbookView xWindow="-120" yWindow="-120" windowWidth="20730" windowHeight="11040" tabRatio="701" xr2:uid="{00000000-000D-0000-FFFF-FFFF00000000}"/>
  </bookViews>
  <sheets>
    <sheet name="MECATRONICA" sheetId="7" r:id="rId1"/>
  </sheets>
  <definedNames>
    <definedName name="_xlnm.Print_Area" localSheetId="0">MECATRONICA!$A$1:$F$126</definedName>
    <definedName name="_xlnm.Print_Titles" localSheetId="0">MECATRONICA!$1:$4</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6" i="7" l="1"/>
  <c r="B6" i="7" s="1"/>
  <c r="B8" i="7" s="1"/>
  <c r="E6" i="7" s="1"/>
  <c r="E123" i="7"/>
  <c r="B123" i="7"/>
  <c r="E122" i="7"/>
  <c r="I122" i="7" s="1"/>
  <c r="D122" i="7"/>
  <c r="E121" i="7"/>
  <c r="I121" i="7"/>
  <c r="D121" i="7"/>
  <c r="E120" i="7"/>
  <c r="I120" i="7" s="1"/>
  <c r="D120" i="7"/>
  <c r="E119" i="7"/>
  <c r="I119" i="7" s="1"/>
  <c r="D119" i="7"/>
  <c r="E118" i="7"/>
  <c r="I118" i="7"/>
  <c r="D118" i="7"/>
  <c r="E117" i="7"/>
  <c r="I117" i="7" s="1"/>
  <c r="D117" i="7"/>
  <c r="E116" i="7"/>
  <c r="H116" i="7" s="1"/>
  <c r="F123" i="7" s="1"/>
  <c r="I116" i="7"/>
  <c r="D116" i="7"/>
  <c r="E115" i="7"/>
  <c r="I115" i="7"/>
  <c r="D115" i="7"/>
  <c r="E114" i="7"/>
  <c r="I114" i="7"/>
  <c r="D114" i="7"/>
  <c r="B109" i="7"/>
  <c r="E108" i="7"/>
  <c r="I108" i="7"/>
  <c r="D108" i="7"/>
  <c r="E107" i="7"/>
  <c r="H107" i="7" s="1"/>
  <c r="D107" i="7"/>
  <c r="E106" i="7"/>
  <c r="H106" i="7" s="1"/>
  <c r="I106" i="7"/>
  <c r="D106" i="7"/>
  <c r="E105" i="7"/>
  <c r="I105" i="7"/>
  <c r="D105" i="7"/>
  <c r="E104" i="7"/>
  <c r="I104" i="7"/>
  <c r="D104" i="7"/>
  <c r="E103" i="7"/>
  <c r="H103" i="7" s="1"/>
  <c r="D103" i="7"/>
  <c r="E102" i="7"/>
  <c r="I102" i="7"/>
  <c r="D102" i="7"/>
  <c r="E101" i="7"/>
  <c r="I101" i="7"/>
  <c r="D101" i="7"/>
  <c r="E100" i="7"/>
  <c r="I100" i="7"/>
  <c r="D100" i="7"/>
  <c r="B95" i="7"/>
  <c r="E94" i="7"/>
  <c r="I94" i="7"/>
  <c r="D94" i="7"/>
  <c r="E93" i="7"/>
  <c r="I93" i="7" s="1"/>
  <c r="D93" i="7"/>
  <c r="E92" i="7"/>
  <c r="H92" i="7" s="1"/>
  <c r="I92" i="7"/>
  <c r="D92" i="7"/>
  <c r="E91" i="7"/>
  <c r="I91" i="7"/>
  <c r="D91" i="7"/>
  <c r="E90" i="7"/>
  <c r="I90" i="7" s="1"/>
  <c r="D90" i="7"/>
  <c r="E89" i="7"/>
  <c r="I89" i="7" s="1"/>
  <c r="D89" i="7"/>
  <c r="E88" i="7"/>
  <c r="H88" i="7" s="1"/>
  <c r="I88" i="7"/>
  <c r="D88" i="7"/>
  <c r="E87" i="7"/>
  <c r="I87" i="7"/>
  <c r="D87" i="7"/>
  <c r="E86" i="7"/>
  <c r="I86" i="7" s="1"/>
  <c r="D86" i="7"/>
  <c r="B79" i="7"/>
  <c r="E78" i="7"/>
  <c r="I78" i="7" s="1"/>
  <c r="D78" i="7"/>
  <c r="E77" i="7"/>
  <c r="I77" i="7" s="1"/>
  <c r="D77" i="7"/>
  <c r="E76" i="7"/>
  <c r="I76" i="7"/>
  <c r="D76" i="7"/>
  <c r="E75" i="7"/>
  <c r="I75" i="7"/>
  <c r="D75" i="7"/>
  <c r="E74" i="7"/>
  <c r="I74" i="7" s="1"/>
  <c r="D74" i="7"/>
  <c r="E73" i="7"/>
  <c r="I73" i="7" s="1"/>
  <c r="D73" i="7"/>
  <c r="E72" i="7"/>
  <c r="H72" i="7" s="1"/>
  <c r="I72" i="7"/>
  <c r="D72" i="7"/>
  <c r="E71" i="7"/>
  <c r="I71" i="7"/>
  <c r="D71" i="7"/>
  <c r="E70" i="7"/>
  <c r="I70" i="7" s="1"/>
  <c r="D70" i="7"/>
  <c r="E69" i="7"/>
  <c r="H69" i="7" s="1"/>
  <c r="D69" i="7"/>
  <c r="B64" i="7"/>
  <c r="E63" i="7"/>
  <c r="I63" i="7" s="1"/>
  <c r="D63" i="7"/>
  <c r="E62" i="7"/>
  <c r="I62" i="7" s="1"/>
  <c r="D62" i="7"/>
  <c r="E61" i="7"/>
  <c r="H61" i="7" s="1"/>
  <c r="D61" i="7"/>
  <c r="E60" i="7"/>
  <c r="I60" i="7" s="1"/>
  <c r="D60" i="7"/>
  <c r="E59" i="7"/>
  <c r="H59" i="7" s="1"/>
  <c r="D59" i="7"/>
  <c r="E58" i="7"/>
  <c r="I58" i="7" s="1"/>
  <c r="D58" i="7"/>
  <c r="E57" i="7"/>
  <c r="H57" i="7" s="1"/>
  <c r="D57" i="7"/>
  <c r="E56" i="7"/>
  <c r="I56" i="7" s="1"/>
  <c r="D56" i="7"/>
  <c r="E55" i="7"/>
  <c r="I55" i="7" s="1"/>
  <c r="D55" i="7"/>
  <c r="B50" i="7"/>
  <c r="B10" i="7" s="1"/>
  <c r="E12" i="7" s="1"/>
  <c r="E49" i="7"/>
  <c r="I49" i="7" s="1"/>
  <c r="D49" i="7"/>
  <c r="E48" i="7"/>
  <c r="H48" i="7" s="1"/>
  <c r="I48" i="7"/>
  <c r="D48" i="7"/>
  <c r="E47" i="7"/>
  <c r="I47" i="7" s="1"/>
  <c r="D47" i="7"/>
  <c r="E46" i="7"/>
  <c r="I46" i="7" s="1"/>
  <c r="D46" i="7"/>
  <c r="E45" i="7"/>
  <c r="I45" i="7" s="1"/>
  <c r="D45" i="7"/>
  <c r="E44" i="7"/>
  <c r="H44" i="7" s="1"/>
  <c r="D44" i="7"/>
  <c r="E43" i="7"/>
  <c r="I43" i="7" s="1"/>
  <c r="D43" i="7"/>
  <c r="E42" i="7"/>
  <c r="I42" i="7" s="1"/>
  <c r="D42" i="7"/>
  <c r="E41" i="7"/>
  <c r="I41" i="7" s="1"/>
  <c r="D41" i="7"/>
  <c r="H75" i="7"/>
  <c r="H108" i="7"/>
  <c r="H86" i="7"/>
  <c r="H74" i="7"/>
  <c r="H100" i="7"/>
  <c r="H118" i="7"/>
  <c r="H121" i="7"/>
  <c r="H117" i="7"/>
  <c r="H94" i="7"/>
  <c r="H90" i="7"/>
  <c r="H122" i="7"/>
  <c r="H93" i="7"/>
  <c r="H114" i="7"/>
  <c r="H120" i="7"/>
  <c r="D79" i="7"/>
  <c r="H105" i="7"/>
  <c r="H102" i="7"/>
  <c r="H91" i="7"/>
  <c r="H115" i="7"/>
  <c r="F124" i="7" s="1"/>
  <c r="H101" i="7"/>
  <c r="H87" i="7"/>
  <c r="H70" i="7"/>
  <c r="H119" i="7"/>
  <c r="H104" i="7"/>
  <c r="H60" i="7"/>
  <c r="D95" i="7"/>
  <c r="D123" i="7"/>
  <c r="H78" i="7"/>
  <c r="H77" i="7"/>
  <c r="H76" i="7"/>
  <c r="H71" i="7"/>
  <c r="H55" i="7"/>
  <c r="H49" i="7"/>
  <c r="H73" i="7" l="1"/>
  <c r="H58" i="7"/>
  <c r="H89" i="7"/>
  <c r="F95" i="7" s="1"/>
  <c r="I44" i="7"/>
  <c r="I59" i="7"/>
  <c r="I69" i="7"/>
  <c r="I103" i="7"/>
  <c r="I107" i="7"/>
  <c r="I57" i="7"/>
  <c r="F110" i="7"/>
  <c r="D109" i="7"/>
  <c r="F109" i="7"/>
  <c r="F80" i="7"/>
  <c r="I61" i="7"/>
  <c r="H63" i="7"/>
  <c r="H45" i="7"/>
  <c r="H46" i="7"/>
  <c r="H42" i="7"/>
  <c r="F96" i="7"/>
  <c r="F79" i="7"/>
  <c r="H62" i="7"/>
  <c r="D64" i="7"/>
  <c r="H56" i="7"/>
  <c r="F64" i="7" s="1"/>
  <c r="H47" i="7"/>
  <c r="B19" i="7"/>
  <c r="D19" i="7"/>
  <c r="H43" i="7"/>
  <c r="D50" i="7"/>
  <c r="H41" i="7"/>
  <c r="E7" i="7"/>
  <c r="E9" i="7"/>
  <c r="F8" i="7" s="1"/>
  <c r="B11" i="7" l="1"/>
  <c r="B12" i="7" s="1"/>
  <c r="D23" i="7" s="1"/>
  <c r="E8" i="7"/>
  <c r="A14" i="7" s="1"/>
  <c r="F65" i="7"/>
  <c r="D21" i="7"/>
  <c r="F9" i="7"/>
  <c r="A3" i="7"/>
  <c r="C14" i="7" s="1"/>
  <c r="F51" i="7"/>
  <c r="F50" i="7"/>
  <c r="F19" i="7" l="1"/>
  <c r="A4" i="7"/>
</calcChain>
</file>

<file path=xl/sharedStrings.xml><?xml version="1.0" encoding="utf-8"?>
<sst xmlns="http://schemas.openxmlformats.org/spreadsheetml/2006/main" count="153" uniqueCount="114">
  <si>
    <t>NOMBRE DEL ALUMNO:</t>
  </si>
  <si>
    <t>BOLETA:</t>
  </si>
  <si>
    <t>PERIODO</t>
  </si>
  <si>
    <t>1</t>
  </si>
  <si>
    <t>GENERACIÓN DE INGRESO AL NMS</t>
  </si>
  <si>
    <t>COCIENTE ART. 52 RGE:</t>
  </si>
  <si>
    <t>PLAN DE ESTUDIOS</t>
  </si>
  <si>
    <t>% DE TIEMPO MAX.                            UTILIZADO</t>
  </si>
  <si>
    <t>PERIODOS CURSADOS</t>
  </si>
  <si>
    <t>CARGA DE CRÉDITOS:</t>
  </si>
  <si>
    <t>PERIODOS AUTORIZADOS DE BAJA TEMPORAL**</t>
  </si>
  <si>
    <t>CRÉDITOS DE REPROBADAS:</t>
  </si>
  <si>
    <t>TOTAL DE CREDITOS DE LA CARRERA:</t>
  </si>
  <si>
    <t>CARGA MINIMA DE CRÉDITOS:</t>
  </si>
  <si>
    <t>TOTAL DE CREDITOS OBTENIDOS:</t>
  </si>
  <si>
    <t>CARGA MAXIMA DE CRÉDITOS:</t>
  </si>
  <si>
    <t>TOTAL DE CREDITOS FALTANTES:</t>
  </si>
  <si>
    <t>CARGA MEDIA DE CRÉDITOS:</t>
  </si>
  <si>
    <t>v.24/NOV/2017</t>
  </si>
  <si>
    <t>AMPLIACION DE TIEMPO AUTORIZADA**:</t>
  </si>
  <si>
    <t>I N S T R U C C I O N E S</t>
  </si>
  <si>
    <t>RESUMEN:</t>
  </si>
  <si>
    <t>UNIDADES DE APRENDIZAJE:</t>
  </si>
  <si>
    <t>APROBADAS</t>
  </si>
  <si>
    <t>REPROBADAS</t>
  </si>
  <si>
    <t>CARGA</t>
  </si>
  <si>
    <t>Promedio de calificaciones:</t>
  </si>
  <si>
    <t>Periodos escolares necesarios para concluir:</t>
  </si>
  <si>
    <t>**NOTAS IMPORTANTES:</t>
  </si>
  <si>
    <t>1. Este documento es un auxiliar para el cálculo de créditos establecido en el Art. 52 del Reglamento General de Estudios publicado en la Gaceta Politécnica del 13 de junio de 2011 y no otorga derecho ni compromiso alguno de reinscripción por parte del IPN.</t>
  </si>
  <si>
    <t>2 Los estudiantes que adeuden unidades de aprendizaje desfasadas (con un año o más de haberlas reprobado por primera vez) no tendrán derecho de reinscripción si no cuentan con autorización de la Comisión de Situación Escolar del Consejo Técnico Consultivo Escolar (Art. 52 fracc. III).</t>
  </si>
  <si>
    <t>3. Los alumnos que hayan tramitado y obtenido BAJA TEMPORAL durante su trayectoria escolar o que hayan obtenido ampliación de plazo de la Comisión de Situación Escolar del Consejo General Consultivo, deberán realizar el cálculo manual de créditos, con base en los datos obtenidos en esta Guía de Cálculo y verificarlo en el Departamento de Gestión Escolar.</t>
  </si>
  <si>
    <t>4. Cualquier reinscripción otorgada al amparo de esta Guía queda sujeta a la verificación por parte del Departamento de Gestión Escolar del CECYT No.10 y a la validación de la Dirección de Administración Escolar del IPN.</t>
  </si>
  <si>
    <t>5. La reinscripción será nula de pleno derecho cuando el estudiante entregue documentación y/o información falsa o alterada.</t>
  </si>
  <si>
    <t>PARA MAYOR INFORMACIÓN DIRIGIRSE A:</t>
  </si>
  <si>
    <t>FIRMA DE CONFORMIDAD</t>
  </si>
  <si>
    <t>CECYT No. 10 "Carlos Vallejo Márquez"</t>
  </si>
  <si>
    <t>Subdirección de Servicios Educativos e Integración Social</t>
  </si>
  <si>
    <t>Tel. (55) 5624 2000 ext. 71003</t>
  </si>
  <si>
    <t>FIRMA DEL ESTUDIANTE</t>
  </si>
  <si>
    <t>NIVEL 1</t>
  </si>
  <si>
    <t>CÁLCULO DE CRÉDITOS</t>
  </si>
  <si>
    <t>GUIA PARA REINSCRIPCIÓN</t>
  </si>
  <si>
    <t>UNIDADES DE APRENDIZAJE</t>
  </si>
  <si>
    <t>VALOR EN CRÉDITOS</t>
  </si>
  <si>
    <t>CALIFICACIÓN</t>
  </si>
  <si>
    <t>CRÉDITOS OBTENIDOS</t>
  </si>
  <si>
    <t>ACREDITACIÓN</t>
  </si>
  <si>
    <t>CARGA ACADÉMICA</t>
  </si>
  <si>
    <t>Columna2</t>
  </si>
  <si>
    <t>Marca 'X'</t>
  </si>
  <si>
    <t>ALGEBRA</t>
  </si>
  <si>
    <t>COMPUTACION BASICA I</t>
  </si>
  <si>
    <t>EXPRESION ORAL Y ESCRITA I</t>
  </si>
  <si>
    <t>INGLES I</t>
  </si>
  <si>
    <t>FILOSOFIA I</t>
  </si>
  <si>
    <t>DESARROLLO PERSONAL</t>
  </si>
  <si>
    <t>ORIENTACION JUVENIL Y PROFESIONAL I</t>
  </si>
  <si>
    <t>DESARROLLO DE HAB. DEL PENSAMIENTO</t>
  </si>
  <si>
    <t>HISTORIA DE MEXICO CONTEMPORANEO I</t>
  </si>
  <si>
    <t>NIVEL 2</t>
  </si>
  <si>
    <t>Columna1</t>
  </si>
  <si>
    <t>GEOMETRIA Y TRIGONOMETRIA</t>
  </si>
  <si>
    <t>FILOSOFIA II</t>
  </si>
  <si>
    <t>COMPUTACION BASICA II</t>
  </si>
  <si>
    <t>INGLES II</t>
  </si>
  <si>
    <t>EXPRESION ORAL Y ESCRITA II</t>
  </si>
  <si>
    <t>BIOLOGIA BASICA</t>
  </si>
  <si>
    <t>HISTORIA DE MEXICO CONTEMPORANEO II</t>
  </si>
  <si>
    <t>ORIENTACION JUVENIL Y PROFESIONAL II</t>
  </si>
  <si>
    <t>OPTATIVA I</t>
  </si>
  <si>
    <t>NIVEL 3</t>
  </si>
  <si>
    <t>GEOMETRIA ANALITICA</t>
  </si>
  <si>
    <t>FISICA I</t>
  </si>
  <si>
    <t>QUIMICA I</t>
  </si>
  <si>
    <t>INGLES III</t>
  </si>
  <si>
    <t>COMUNICACIÓN CIENTIFICA</t>
  </si>
  <si>
    <t>DIBUJO TECNICO I</t>
  </si>
  <si>
    <t>ENTORNO SOCIOECONOMICO DE MEXICO</t>
  </si>
  <si>
    <t>OPTATIVA II</t>
  </si>
  <si>
    <t>NIVEL 4</t>
  </si>
  <si>
    <t>CALCULO DIFERENCIAL</t>
  </si>
  <si>
    <t>FISICA II</t>
  </si>
  <si>
    <t>QUIMICA II</t>
  </si>
  <si>
    <t>INGLES IV</t>
  </si>
  <si>
    <t>DIBUJO TECNICO II</t>
  </si>
  <si>
    <t>OPTATIVA III</t>
  </si>
  <si>
    <t>NIVEL 5</t>
  </si>
  <si>
    <t>CALCULO INTEGRAL</t>
  </si>
  <si>
    <t>FISICA III</t>
  </si>
  <si>
    <t>QUIMICA III</t>
  </si>
  <si>
    <t>INGLES V</t>
  </si>
  <si>
    <t>ORIENTACION JUVENIL Y PROFESIONAL III</t>
  </si>
  <si>
    <t>NIVEL 6</t>
  </si>
  <si>
    <t>PROBABILIDAD Y ESTADISTICA</t>
  </si>
  <si>
    <t>FISICA IV</t>
  </si>
  <si>
    <t>QUIMICA IV</t>
  </si>
  <si>
    <t>INGLES VI</t>
  </si>
  <si>
    <t>ORIENTACION JUVENIL Y PROFESIONAL IV</t>
  </si>
  <si>
    <r>
      <t xml:space="preserve">CAPTURA TU </t>
    </r>
    <r>
      <rPr>
        <b/>
        <sz val="8"/>
        <color theme="1"/>
        <rFont val="Verdana"/>
        <family val="2"/>
      </rPr>
      <t>NOMBRE COMPLETO</t>
    </r>
    <r>
      <rPr>
        <sz val="7"/>
        <color theme="1"/>
        <rFont val="Verdana"/>
        <family val="2"/>
      </rPr>
      <t>, NÚMERO DE</t>
    </r>
    <r>
      <rPr>
        <sz val="8"/>
        <color theme="1"/>
        <rFont val="Verdana"/>
        <family val="2"/>
      </rPr>
      <t xml:space="preserve"> </t>
    </r>
    <r>
      <rPr>
        <b/>
        <sz val="8"/>
        <color theme="1"/>
        <rFont val="Verdana"/>
        <family val="2"/>
      </rPr>
      <t>BOLETA</t>
    </r>
    <r>
      <rPr>
        <sz val="8"/>
        <color theme="1"/>
        <rFont val="Verdana"/>
        <family val="2"/>
      </rPr>
      <t>.</t>
    </r>
    <r>
      <rPr>
        <sz val="7"/>
        <color theme="1"/>
        <rFont val="Verdana"/>
        <family val="2"/>
      </rPr>
      <t xml:space="preserve"> ENSEGUIDA </t>
    </r>
    <r>
      <rPr>
        <b/>
        <sz val="8"/>
        <color theme="1"/>
        <rFont val="Verdana"/>
        <family val="2"/>
      </rPr>
      <t>CAPTURA TUS CALIFICACIONES SIN IMPORTAR LA FORMA DE ACREDITACIÓN</t>
    </r>
    <r>
      <rPr>
        <sz val="7"/>
        <color theme="1"/>
        <rFont val="Verdana"/>
        <family val="2"/>
      </rPr>
      <t xml:space="preserve"> (ORDINARIO, EXTRAORDINARIO O ETS), AL IGUAL</t>
    </r>
    <r>
      <rPr>
        <sz val="8"/>
        <color theme="1"/>
        <rFont val="Verdana"/>
        <family val="2"/>
      </rPr>
      <t xml:space="preserve"> </t>
    </r>
    <r>
      <rPr>
        <b/>
        <sz val="8"/>
        <color theme="1"/>
        <rFont val="Verdana"/>
        <family val="2"/>
      </rPr>
      <t>CAPTURA</t>
    </r>
    <r>
      <rPr>
        <sz val="7"/>
        <color theme="1"/>
        <rFont val="Verdana"/>
        <family val="2"/>
      </rPr>
      <t xml:space="preserve"> TANTO </t>
    </r>
    <r>
      <rPr>
        <b/>
        <sz val="8"/>
        <color theme="1"/>
        <rFont val="Verdana"/>
        <family val="2"/>
      </rPr>
      <t>MATERIAS REPROBADAS</t>
    </r>
    <r>
      <rPr>
        <sz val="7"/>
        <color theme="1"/>
        <rFont val="Verdana"/>
        <family val="2"/>
      </rPr>
      <t xml:space="preserve"> COMO </t>
    </r>
    <r>
      <rPr>
        <b/>
        <sz val="8"/>
        <color theme="1"/>
        <rFont val="Verdana"/>
        <family val="2"/>
      </rPr>
      <t>MATERIAS APROBADAS</t>
    </r>
    <r>
      <rPr>
        <sz val="7"/>
        <color theme="1"/>
        <rFont val="Verdana"/>
        <family val="2"/>
      </rPr>
      <t xml:space="preserve"> PARA CONOCER EL TOTAL DE CREDITOS OBTENIDOS QUE LLEVAS A LO LARGO DE TU TRAYECTORIA ESCOLAR EN EL NIVEL MEDIO SUPERIOR.</t>
    </r>
    <r>
      <rPr>
        <b/>
        <sz val="11"/>
        <color theme="1"/>
        <rFont val="Verdana"/>
        <family val="2"/>
      </rPr>
      <t xml:space="preserve"> </t>
    </r>
    <r>
      <rPr>
        <b/>
        <u/>
        <sz val="11"/>
        <color theme="1"/>
        <rFont val="Verdana"/>
        <family val="2"/>
      </rPr>
      <t xml:space="preserve">MARCA CON UNA </t>
    </r>
    <r>
      <rPr>
        <b/>
        <u/>
        <sz val="16"/>
        <color theme="1"/>
        <rFont val="Verdana"/>
        <family val="2"/>
      </rPr>
      <t>'X'</t>
    </r>
    <r>
      <rPr>
        <b/>
        <sz val="7"/>
        <color theme="1"/>
        <rFont val="Verdana"/>
        <family val="2"/>
      </rPr>
      <t xml:space="preserve"> </t>
    </r>
    <r>
      <rPr>
        <sz val="7"/>
        <color theme="1"/>
        <rFont val="Verdana"/>
        <family val="2"/>
      </rPr>
      <t>LAS UNIDADES DE APRENDIZAJE</t>
    </r>
    <r>
      <rPr>
        <sz val="10"/>
        <color theme="1"/>
        <rFont val="Verdana"/>
        <family val="2"/>
      </rPr>
      <t xml:space="preserve"> </t>
    </r>
    <r>
      <rPr>
        <b/>
        <sz val="8"/>
        <color theme="1"/>
        <rFont val="Verdana"/>
        <family val="2"/>
      </rPr>
      <t>QUE PRETENDES CURSAR</t>
    </r>
    <r>
      <rPr>
        <sz val="7"/>
        <color theme="1"/>
        <rFont val="Verdana"/>
        <family val="2"/>
      </rPr>
      <t xml:space="preserve"> PARA CONOCER LA CARGA ACADÉMICA DEL SEMESTRE. </t>
    </r>
    <r>
      <rPr>
        <b/>
        <sz val="7"/>
        <color theme="1"/>
        <rFont val="Verdana"/>
        <family val="2"/>
      </rPr>
      <t>UTILIZA SÓLO LOS ESPACIOS MARCADOS EN COLOR VERDE</t>
    </r>
  </si>
  <si>
    <t>2023</t>
  </si>
  <si>
    <t xml:space="preserve">METROLOGIA Y TECNOLOGIA DE MATERIALES </t>
  </si>
  <si>
    <t>ELECTROTECNICA CONTINUA Y CORRIENTE ALTERNA</t>
  </si>
  <si>
    <t>MECANIZADO DE PIEZAS PARA SISTEMAS MECATRONICOS</t>
  </si>
  <si>
    <t xml:space="preserve">INTRODUCCION A SISTEMAS DIGITALES </t>
  </si>
  <si>
    <t xml:space="preserve">LENGUAJE DE PROGRAMACIÓN </t>
  </si>
  <si>
    <t>DISEÑO DE MECANISMOS ASISTIDOS POR COMPUTADORA</t>
  </si>
  <si>
    <t>SENSORES Y ACTUADORES ELECTRONICOS</t>
  </si>
  <si>
    <t>DISPOSITIVOS LOGIGICOS PROGRAMABLES</t>
  </si>
  <si>
    <t>OPTATIVA IV</t>
  </si>
  <si>
    <t>ELECTRO NEUMATICA</t>
  </si>
  <si>
    <t>HERRAMIENTAS COMPUTACIONALES DE VANGUARDIA (CAD, CAM)</t>
  </si>
  <si>
    <t xml:space="preserve">ELECTRONICA DE POTENCIA </t>
  </si>
  <si>
    <t>OPTATIVA 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</si>
</sst>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0.0"/>
  </numFmts>
  <fonts count="31" x14ac:knownFonts="1">
    <font>
      <sz val="10"/>
      <color theme="1"/>
      <name val="Verdana"/>
      <family val="2"/>
    </font>
    <font>
      <sz val="8"/>
      <color theme="1"/>
      <name val="Verdana"/>
      <family val="2"/>
    </font>
    <font>
      <sz val="9"/>
      <color theme="1"/>
      <name val="Verdana"/>
      <family val="2"/>
    </font>
    <font>
      <b/>
      <sz val="8"/>
      <color theme="1"/>
      <name val="Verdana"/>
      <family val="2"/>
    </font>
    <font>
      <b/>
      <sz val="9"/>
      <color theme="1"/>
      <name val="Verdana"/>
      <family val="2"/>
    </font>
    <font>
      <b/>
      <sz val="16"/>
      <color theme="1"/>
      <name val="Verdana"/>
      <family val="2"/>
    </font>
    <font>
      <sz val="10"/>
      <color theme="0"/>
      <name val="Verdana"/>
      <family val="2"/>
    </font>
    <font>
      <b/>
      <sz val="11"/>
      <color theme="1"/>
      <name val="Verdana"/>
      <family val="2"/>
    </font>
    <font>
      <b/>
      <sz val="7"/>
      <color theme="1"/>
      <name val="Verdana"/>
      <family val="2"/>
    </font>
    <font>
      <b/>
      <sz val="14"/>
      <color theme="1"/>
      <name val="Verdana"/>
      <family val="2"/>
    </font>
    <font>
      <sz val="7"/>
      <color theme="1"/>
      <name val="Verdana"/>
      <family val="2"/>
    </font>
    <font>
      <b/>
      <sz val="8"/>
      <color rgb="FF000000"/>
      <name val="Arial"/>
      <family val="2"/>
    </font>
    <font>
      <b/>
      <sz val="6"/>
      <color rgb="FFFF0000"/>
      <name val="Arial Black"/>
      <family val="2"/>
    </font>
    <font>
      <b/>
      <sz val="6"/>
      <color theme="4" tint="-0.249977111117893"/>
      <name val="Verdana"/>
      <family val="2"/>
    </font>
    <font>
      <i/>
      <sz val="7"/>
      <color theme="1"/>
      <name val="Verdana"/>
      <family val="2"/>
    </font>
    <font>
      <b/>
      <sz val="10"/>
      <color theme="1"/>
      <name val="Verdana"/>
      <family val="2"/>
    </font>
    <font>
      <sz val="6"/>
      <color theme="1"/>
      <name val="Verdana"/>
      <family val="2"/>
    </font>
    <font>
      <b/>
      <sz val="8"/>
      <color theme="1"/>
      <name val="Arial"/>
      <family val="2"/>
    </font>
    <font>
      <sz val="10"/>
      <color theme="1"/>
      <name val="Verdana"/>
      <family val="2"/>
    </font>
    <font>
      <sz val="8"/>
      <color rgb="FF66FF33"/>
      <name val="Verdana"/>
      <family val="2"/>
    </font>
    <font>
      <sz val="10"/>
      <color rgb="FF66FF33"/>
      <name val="Verdana"/>
      <family val="2"/>
    </font>
    <font>
      <b/>
      <sz val="12"/>
      <color theme="0"/>
      <name val="Verdana"/>
      <family val="2"/>
    </font>
    <font>
      <b/>
      <sz val="16"/>
      <color theme="0"/>
      <name val="Verdana"/>
      <family val="2"/>
    </font>
    <font>
      <sz val="11"/>
      <color theme="0"/>
      <name val="Verdana"/>
      <family val="2"/>
    </font>
    <font>
      <sz val="8"/>
      <color theme="0"/>
      <name val="Verdana"/>
      <family val="2"/>
    </font>
    <font>
      <sz val="7"/>
      <color theme="0"/>
      <name val="Verdana"/>
      <family val="2"/>
    </font>
    <font>
      <b/>
      <u/>
      <sz val="11"/>
      <color theme="1"/>
      <name val="Verdana"/>
      <family val="2"/>
    </font>
    <font>
      <sz val="7.5"/>
      <color theme="1"/>
      <name val="Verdana"/>
      <family val="2"/>
    </font>
    <font>
      <b/>
      <sz val="14"/>
      <color theme="0"/>
      <name val="Verdana"/>
      <family val="2"/>
    </font>
    <font>
      <b/>
      <sz val="11"/>
      <color theme="0"/>
      <name val="Verdana"/>
      <family val="2"/>
    </font>
    <font>
      <b/>
      <u/>
      <sz val="16"/>
      <color theme="1"/>
      <name val="Verdana"/>
      <family val="2"/>
    </font>
  </fonts>
  <fills count="8">
    <fill>
      <patternFill patternType="none"/>
    </fill>
    <fill>
      <patternFill patternType="gray125"/>
    </fill>
    <fill>
      <patternFill patternType="solid">
        <fgColor theme="0"/>
        <bgColor indexed="64"/>
      </patternFill>
    </fill>
    <fill>
      <patternFill patternType="solid">
        <fgColor theme="5" tint="-0.499984740745262"/>
        <bgColor indexed="64"/>
      </patternFill>
    </fill>
    <fill>
      <patternFill patternType="solid">
        <fgColor theme="7" tint="0.39997558519241921"/>
        <bgColor indexed="64"/>
      </patternFill>
    </fill>
    <fill>
      <patternFill patternType="solid">
        <fgColor rgb="FF72EA86"/>
        <bgColor indexed="64"/>
      </patternFill>
    </fill>
    <fill>
      <patternFill patternType="solid">
        <fgColor theme="6" tint="0.39997558519241921"/>
        <bgColor indexed="64"/>
      </patternFill>
    </fill>
    <fill>
      <patternFill patternType="solid">
        <fgColor theme="5"/>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medium">
        <color auto="1"/>
      </left>
      <right style="medium">
        <color auto="1"/>
      </right>
      <top style="medium">
        <color auto="1"/>
      </top>
      <bottom style="medium">
        <color auto="1"/>
      </bottom>
      <diagonal/>
    </border>
    <border>
      <left/>
      <right/>
      <top style="thin">
        <color auto="1"/>
      </top>
      <bottom/>
      <diagonal/>
    </border>
    <border>
      <left/>
      <right style="thin">
        <color auto="1"/>
      </right>
      <top/>
      <bottom style="thin">
        <color indexed="64"/>
      </bottom>
      <diagonal/>
    </border>
    <border>
      <left/>
      <right/>
      <top/>
      <bottom style="thin">
        <color indexed="64"/>
      </bottom>
      <diagonal/>
    </border>
    <border>
      <left/>
      <right style="medium">
        <color auto="1"/>
      </right>
      <top/>
      <bottom/>
      <diagonal/>
    </border>
  </borders>
  <cellStyleXfs count="2">
    <xf numFmtId="0" fontId="0" fillId="0" borderId="0"/>
    <xf numFmtId="164" fontId="18" fillId="0" borderId="0" applyFont="0" applyFill="0" applyBorder="0" applyAlignment="0" applyProtection="0"/>
  </cellStyleXfs>
  <cellXfs count="103">
    <xf numFmtId="0" fontId="0" fillId="0" borderId="0" xfId="0"/>
    <xf numFmtId="0" fontId="3" fillId="0" borderId="0" xfId="0" applyFont="1" applyAlignment="1" applyProtection="1">
      <alignment horizontal="center" vertical="center"/>
      <protection hidden="1"/>
    </xf>
    <xf numFmtId="2" fontId="5" fillId="0" borderId="0" xfId="0" applyNumberFormat="1" applyFont="1" applyAlignment="1" applyProtection="1">
      <alignment vertical="center" wrapText="1"/>
      <protection hidden="1"/>
    </xf>
    <xf numFmtId="0" fontId="3" fillId="0" borderId="0" xfId="0" applyFont="1" applyAlignment="1">
      <alignment horizontal="right" vertical="center" wrapText="1"/>
    </xf>
    <xf numFmtId="2" fontId="5" fillId="0" borderId="0" xfId="0" applyNumberFormat="1" applyFont="1" applyAlignment="1">
      <alignment vertical="center" wrapText="1"/>
    </xf>
    <xf numFmtId="0" fontId="2" fillId="0" borderId="0" xfId="0" applyFont="1"/>
    <xf numFmtId="2" fontId="2" fillId="0" borderId="0" xfId="0" applyNumberFormat="1" applyFont="1" applyAlignment="1">
      <alignment horizontal="center"/>
    </xf>
    <xf numFmtId="0" fontId="0" fillId="0" borderId="0" xfId="0" applyAlignment="1">
      <alignment horizontal="center"/>
    </xf>
    <xf numFmtId="0" fontId="1" fillId="0" borderId="0" xfId="0" applyFont="1"/>
    <xf numFmtId="0" fontId="1" fillId="2" borderId="1" xfId="0" applyFont="1" applyFill="1" applyBorder="1" applyAlignment="1">
      <alignment horizontal="left"/>
    </xf>
    <xf numFmtId="0" fontId="1" fillId="2" borderId="1" xfId="0" applyFont="1" applyFill="1" applyBorder="1" applyAlignment="1">
      <alignment horizontal="center"/>
    </xf>
    <xf numFmtId="0" fontId="10" fillId="0" borderId="2" xfId="0" applyFont="1" applyBorder="1" applyAlignment="1">
      <alignment horizontal="center" vertical="center"/>
    </xf>
    <xf numFmtId="0" fontId="1" fillId="0" borderId="1" xfId="0" applyFont="1" applyBorder="1" applyAlignment="1">
      <alignment horizontal="center"/>
    </xf>
    <xf numFmtId="0" fontId="3" fillId="0" borderId="2" xfId="0" applyFont="1" applyBorder="1" applyAlignment="1">
      <alignment horizontal="center" vertical="center"/>
    </xf>
    <xf numFmtId="0" fontId="1" fillId="0" borderId="0" xfId="0" applyFont="1" applyAlignment="1">
      <alignment horizontal="center"/>
    </xf>
    <xf numFmtId="0" fontId="3" fillId="0" borderId="0" xfId="0" applyFont="1" applyAlignment="1">
      <alignment horizontal="center" vertical="center"/>
    </xf>
    <xf numFmtId="0" fontId="0" fillId="2" borderId="0" xfId="0" applyFill="1" applyAlignment="1">
      <alignment horizontal="left"/>
    </xf>
    <xf numFmtId="0" fontId="9" fillId="0" borderId="0" xfId="0" applyFont="1"/>
    <xf numFmtId="0" fontId="0" fillId="0" borderId="0" xfId="0" applyAlignment="1">
      <alignment vertical="center"/>
    </xf>
    <xf numFmtId="0" fontId="0" fillId="0" borderId="0" xfId="0" applyAlignment="1">
      <alignment horizontal="left" vertical="center"/>
    </xf>
    <xf numFmtId="49" fontId="0" fillId="0" borderId="0" xfId="0" applyNumberFormat="1" applyAlignment="1">
      <alignment vertical="center"/>
    </xf>
    <xf numFmtId="0" fontId="5" fillId="0" borderId="1" xfId="0" applyFont="1" applyBorder="1" applyAlignment="1">
      <alignment horizontal="center" vertical="center"/>
    </xf>
    <xf numFmtId="0" fontId="7" fillId="0" borderId="0" xfId="0" applyFont="1" applyAlignment="1" applyProtection="1">
      <alignment vertical="center"/>
      <protection hidden="1"/>
    </xf>
    <xf numFmtId="0" fontId="0" fillId="0" borderId="0" xfId="0" applyProtection="1">
      <protection hidden="1"/>
    </xf>
    <xf numFmtId="49" fontId="0" fillId="0" borderId="0" xfId="0" applyNumberFormat="1" applyProtection="1">
      <protection hidden="1"/>
    </xf>
    <xf numFmtId="0" fontId="10" fillId="0" borderId="0" xfId="0" applyFont="1" applyAlignment="1" applyProtection="1">
      <alignment vertical="center" wrapText="1"/>
      <protection hidden="1"/>
    </xf>
    <xf numFmtId="0" fontId="1" fillId="0" borderId="0" xfId="0" applyFont="1" applyAlignment="1" applyProtection="1">
      <alignment horizontal="center" vertical="center" wrapText="1"/>
      <protection hidden="1"/>
    </xf>
    <xf numFmtId="0" fontId="3" fillId="0" borderId="0" xfId="0" applyFont="1" applyAlignment="1" applyProtection="1">
      <alignment horizontal="center"/>
      <protection hidden="1"/>
    </xf>
    <xf numFmtId="0" fontId="1" fillId="0" borderId="0" xfId="0" applyFont="1" applyProtection="1">
      <protection hidden="1"/>
    </xf>
    <xf numFmtId="2" fontId="9" fillId="0" borderId="3" xfId="0" applyNumberFormat="1" applyFont="1" applyBorder="1" applyAlignment="1">
      <alignment horizontal="center" vertical="center" wrapText="1"/>
    </xf>
    <xf numFmtId="1" fontId="9" fillId="0" borderId="1" xfId="0" applyNumberFormat="1" applyFont="1" applyBorder="1" applyAlignment="1">
      <alignment horizontal="center"/>
    </xf>
    <xf numFmtId="0" fontId="2" fillId="0" borderId="0" xfId="0" applyFont="1" applyAlignment="1">
      <alignment horizontal="right" vertical="center"/>
    </xf>
    <xf numFmtId="0" fontId="5" fillId="0" borderId="0" xfId="0" applyFont="1" applyAlignment="1">
      <alignment horizontal="center" vertical="center"/>
    </xf>
    <xf numFmtId="0" fontId="3" fillId="0" borderId="1" xfId="0" applyFont="1" applyBorder="1" applyAlignment="1">
      <alignment horizontal="center" vertical="center"/>
    </xf>
    <xf numFmtId="0" fontId="0" fillId="0" borderId="0" xfId="0" applyAlignment="1">
      <alignment horizontal="center" vertical="center" wrapText="1"/>
    </xf>
    <xf numFmtId="0" fontId="4" fillId="0" borderId="0" xfId="0" applyFont="1" applyAlignment="1">
      <alignment horizontal="right" vertical="center"/>
    </xf>
    <xf numFmtId="2" fontId="6" fillId="0" borderId="0" xfId="0" applyNumberFormat="1" applyFont="1"/>
    <xf numFmtId="0" fontId="6" fillId="0" borderId="0" xfId="0" applyFont="1" applyAlignment="1">
      <alignment horizontal="center"/>
    </xf>
    <xf numFmtId="0" fontId="1" fillId="0" borderId="0" xfId="0" applyFont="1" applyAlignment="1">
      <alignment horizontal="right" vertical="center"/>
    </xf>
    <xf numFmtId="0" fontId="0" fillId="0" borderId="0" xfId="0" applyAlignment="1">
      <alignment horizontal="right" vertical="center"/>
    </xf>
    <xf numFmtId="0" fontId="16" fillId="0" borderId="0" xfId="0" applyFont="1"/>
    <xf numFmtId="2" fontId="5" fillId="0" borderId="1" xfId="0" applyNumberFormat="1" applyFont="1" applyBorder="1" applyAlignment="1">
      <alignment horizontal="center" vertical="center" wrapText="1"/>
    </xf>
    <xf numFmtId="49" fontId="7" fillId="0" borderId="0" xfId="0" applyNumberFormat="1" applyFont="1" applyAlignment="1" applyProtection="1">
      <alignment horizontal="center" vertical="center"/>
      <protection hidden="1"/>
    </xf>
    <xf numFmtId="0" fontId="0" fillId="0" borderId="0" xfId="0" applyAlignment="1" applyProtection="1">
      <alignment wrapText="1"/>
      <protection hidden="1"/>
    </xf>
    <xf numFmtId="0" fontId="17" fillId="0" borderId="0" xfId="0" applyFont="1" applyAlignment="1" applyProtection="1">
      <alignment horizontal="center" vertical="center"/>
      <protection hidden="1"/>
    </xf>
    <xf numFmtId="0" fontId="16" fillId="0" borderId="0" xfId="0" applyFont="1" applyAlignment="1">
      <alignment horizontal="right" vertical="center"/>
    </xf>
    <xf numFmtId="0" fontId="15" fillId="0" borderId="0" xfId="0" applyFont="1" applyAlignment="1">
      <alignment horizontal="right" vertical="center"/>
    </xf>
    <xf numFmtId="2" fontId="2" fillId="0" borderId="1" xfId="0" applyNumberFormat="1" applyFont="1" applyBorder="1" applyAlignment="1">
      <alignment horizontal="right"/>
    </xf>
    <xf numFmtId="2" fontId="4" fillId="0" borderId="1" xfId="0" applyNumberFormat="1" applyFont="1" applyBorder="1" applyAlignment="1">
      <alignment horizontal="right"/>
    </xf>
    <xf numFmtId="2" fontId="3" fillId="0" borderId="0" xfId="0" applyNumberFormat="1" applyFont="1" applyAlignment="1">
      <alignment horizontal="center" vertical="center"/>
    </xf>
    <xf numFmtId="2" fontId="0" fillId="0" borderId="1" xfId="0" applyNumberFormat="1" applyBorder="1" applyAlignment="1">
      <alignment horizontal="center" vertical="center" wrapText="1"/>
    </xf>
    <xf numFmtId="2" fontId="15" fillId="0" borderId="1" xfId="0" applyNumberFormat="1" applyFont="1" applyBorder="1" applyAlignment="1">
      <alignment horizontal="center" vertical="center"/>
    </xf>
    <xf numFmtId="2" fontId="2" fillId="0" borderId="1" xfId="0" applyNumberFormat="1" applyFont="1" applyBorder="1"/>
    <xf numFmtId="2" fontId="4" fillId="0" borderId="1" xfId="0" applyNumberFormat="1" applyFont="1" applyBorder="1"/>
    <xf numFmtId="2" fontId="1" fillId="0" borderId="1" xfId="0" applyNumberFormat="1" applyFont="1" applyBorder="1" applyAlignment="1">
      <alignment horizontal="center"/>
    </xf>
    <xf numFmtId="0" fontId="15" fillId="0" borderId="0" xfId="0" applyFont="1"/>
    <xf numFmtId="165" fontId="1" fillId="2" borderId="1" xfId="0" applyNumberFormat="1" applyFont="1" applyFill="1" applyBorder="1" applyAlignment="1">
      <alignment horizontal="center"/>
    </xf>
    <xf numFmtId="2" fontId="1" fillId="0" borderId="1" xfId="0" applyNumberFormat="1" applyFont="1" applyBorder="1" applyAlignment="1">
      <alignment horizontal="center" vertical="center"/>
    </xf>
    <xf numFmtId="0" fontId="7" fillId="0" borderId="0" xfId="0" applyFont="1" applyAlignment="1">
      <alignment horizontal="center" vertical="center"/>
    </xf>
    <xf numFmtId="0" fontId="0" fillId="5" borderId="0" xfId="0" applyFill="1" applyProtection="1">
      <protection hidden="1"/>
    </xf>
    <xf numFmtId="0" fontId="19" fillId="4" borderId="0" xfId="0" applyFont="1" applyFill="1" applyAlignment="1" applyProtection="1">
      <alignment horizontal="center" vertical="center" wrapText="1"/>
      <protection hidden="1"/>
    </xf>
    <xf numFmtId="0" fontId="20" fillId="4" borderId="0" xfId="0" applyFont="1" applyFill="1" applyProtection="1">
      <protection hidden="1"/>
    </xf>
    <xf numFmtId="49" fontId="14" fillId="0" borderId="0" xfId="0" applyNumberFormat="1" applyFont="1" applyAlignment="1">
      <alignment horizontal="center" vertical="center"/>
    </xf>
    <xf numFmtId="0" fontId="5" fillId="0" borderId="0" xfId="1" applyNumberFormat="1" applyFont="1" applyAlignment="1" applyProtection="1">
      <alignment vertical="center"/>
    </xf>
    <xf numFmtId="1" fontId="1" fillId="0" borderId="1" xfId="0" applyNumberFormat="1" applyFont="1" applyBorder="1" applyAlignment="1">
      <alignment horizontal="center"/>
    </xf>
    <xf numFmtId="2" fontId="22" fillId="0" borderId="0" xfId="1" applyNumberFormat="1" applyFont="1" applyFill="1" applyAlignment="1" applyProtection="1">
      <alignment vertical="center"/>
    </xf>
    <xf numFmtId="1" fontId="5" fillId="0" borderId="3" xfId="1" applyNumberFormat="1" applyFont="1" applyBorder="1" applyAlignment="1" applyProtection="1">
      <alignment horizontal="center" vertical="center"/>
    </xf>
    <xf numFmtId="0" fontId="2" fillId="6" borderId="0" xfId="0" applyFont="1" applyFill="1" applyAlignment="1">
      <alignment horizontal="center"/>
    </xf>
    <xf numFmtId="0" fontId="15" fillId="6" borderId="0" xfId="0" applyFont="1" applyFill="1" applyAlignment="1">
      <alignment horizontal="center" vertical="center"/>
    </xf>
    <xf numFmtId="0" fontId="1" fillId="6" borderId="0" xfId="0" applyFont="1" applyFill="1"/>
    <xf numFmtId="0" fontId="1" fillId="6" borderId="6" xfId="0" applyFont="1" applyFill="1" applyBorder="1"/>
    <xf numFmtId="0" fontId="3" fillId="6" borderId="5" xfId="0" applyFont="1" applyFill="1" applyBorder="1" applyAlignment="1">
      <alignment horizontal="center" vertical="center"/>
    </xf>
    <xf numFmtId="0" fontId="3" fillId="6" borderId="1" xfId="0" applyFont="1" applyFill="1" applyBorder="1" applyAlignment="1">
      <alignment horizontal="center" vertical="center"/>
    </xf>
    <xf numFmtId="0" fontId="3" fillId="6" borderId="1" xfId="0" applyFont="1" applyFill="1" applyBorder="1" applyAlignment="1" applyProtection="1">
      <alignment horizontal="center"/>
      <protection locked="0"/>
    </xf>
    <xf numFmtId="0" fontId="3" fillId="6" borderId="1" xfId="0" applyFont="1" applyFill="1" applyBorder="1" applyAlignment="1" applyProtection="1">
      <alignment horizontal="center" vertical="center"/>
      <protection locked="0"/>
    </xf>
    <xf numFmtId="0" fontId="11" fillId="6" borderId="1" xfId="0" applyFont="1" applyFill="1" applyBorder="1" applyAlignment="1" applyProtection="1">
      <alignment horizontal="center" vertical="center"/>
      <protection locked="0"/>
    </xf>
    <xf numFmtId="0" fontId="24" fillId="7" borderId="0" xfId="0" applyFont="1" applyFill="1" applyAlignment="1">
      <alignment vertical="center"/>
    </xf>
    <xf numFmtId="0" fontId="24" fillId="7" borderId="0" xfId="0" applyFont="1" applyFill="1" applyAlignment="1">
      <alignment horizontal="center" vertical="center" wrapText="1"/>
    </xf>
    <xf numFmtId="0" fontId="25" fillId="7" borderId="0" xfId="0" applyFont="1" applyFill="1" applyAlignment="1">
      <alignment horizontal="center" vertical="center" wrapText="1"/>
    </xf>
    <xf numFmtId="0" fontId="27" fillId="2" borderId="1" xfId="0" applyFont="1" applyFill="1" applyBorder="1" applyAlignment="1">
      <alignment horizontal="left"/>
    </xf>
    <xf numFmtId="49" fontId="28" fillId="7" borderId="0" xfId="0" applyNumberFormat="1" applyFont="1" applyFill="1" applyAlignment="1">
      <alignment horizontal="center" vertical="center"/>
    </xf>
    <xf numFmtId="0" fontId="2" fillId="0" borderId="1" xfId="0" applyFont="1" applyBorder="1" applyAlignment="1">
      <alignment horizontal="center" vertical="center"/>
    </xf>
    <xf numFmtId="0" fontId="16" fillId="0" borderId="0" xfId="0" applyFont="1" applyAlignment="1">
      <alignment horizontal="center" vertical="center" wrapText="1"/>
    </xf>
    <xf numFmtId="0" fontId="1" fillId="0" borderId="0" xfId="0" applyFont="1" applyAlignment="1">
      <alignment horizontal="left" vertical="top" wrapText="1"/>
    </xf>
    <xf numFmtId="0" fontId="3" fillId="0" borderId="0" xfId="0" applyFont="1" applyAlignment="1">
      <alignment horizontal="center"/>
    </xf>
    <xf numFmtId="0" fontId="1" fillId="0" borderId="0" xfId="0" applyFont="1" applyAlignment="1">
      <alignment horizontal="center"/>
    </xf>
    <xf numFmtId="0" fontId="2" fillId="0" borderId="1" xfId="0" applyFont="1" applyBorder="1" applyAlignment="1">
      <alignment horizontal="center" vertical="center"/>
    </xf>
    <xf numFmtId="0" fontId="2" fillId="0" borderId="1" xfId="0" applyFont="1" applyBorder="1" applyAlignment="1">
      <alignment vertical="center"/>
    </xf>
    <xf numFmtId="0" fontId="0" fillId="0" borderId="1" xfId="0" applyBorder="1" applyAlignment="1">
      <alignment horizontal="center" vertical="center" wrapText="1"/>
    </xf>
    <xf numFmtId="0" fontId="0" fillId="0" borderId="1" xfId="0" applyBorder="1" applyAlignment="1">
      <alignment vertical="center"/>
    </xf>
    <xf numFmtId="0" fontId="8" fillId="0" borderId="1" xfId="0" applyFont="1" applyBorder="1" applyAlignment="1">
      <alignment horizontal="center"/>
    </xf>
    <xf numFmtId="0" fontId="23" fillId="7" borderId="0" xfId="0" applyFont="1" applyFill="1" applyAlignment="1" applyProtection="1">
      <alignment horizontal="left" vertical="center"/>
      <protection locked="0"/>
    </xf>
    <xf numFmtId="0" fontId="29" fillId="7" borderId="0" xfId="0" applyFont="1" applyFill="1" applyAlignment="1" applyProtection="1">
      <alignment horizontal="center" vertical="center"/>
      <protection locked="0"/>
    </xf>
    <xf numFmtId="0" fontId="21" fillId="3" borderId="0" xfId="0" applyFont="1" applyFill="1" applyAlignment="1">
      <alignment horizontal="center" vertical="center"/>
    </xf>
    <xf numFmtId="0" fontId="16" fillId="0" borderId="0" xfId="0" applyFont="1" applyAlignment="1">
      <alignment horizontal="center" vertical="center" wrapText="1"/>
    </xf>
    <xf numFmtId="0" fontId="1" fillId="0" borderId="0" xfId="0" applyFont="1" applyAlignment="1">
      <alignment horizontal="right" vertical="center"/>
    </xf>
    <xf numFmtId="0" fontId="12" fillId="0" borderId="0" xfId="0" applyFont="1" applyAlignment="1">
      <alignment horizontal="center" vertical="center" wrapText="1"/>
    </xf>
    <xf numFmtId="0" fontId="13" fillId="0" borderId="0" xfId="0" applyFont="1" applyAlignment="1">
      <alignment horizontal="center" vertical="center" wrapText="1"/>
    </xf>
    <xf numFmtId="0" fontId="4" fillId="2" borderId="1" xfId="0" applyFont="1" applyFill="1" applyBorder="1" applyAlignment="1">
      <alignment horizontal="center" wrapText="1"/>
    </xf>
    <xf numFmtId="0" fontId="10" fillId="0" borderId="0" xfId="0" applyFont="1" applyAlignment="1">
      <alignment horizontal="center" vertical="center" wrapText="1"/>
    </xf>
    <xf numFmtId="0" fontId="3" fillId="0" borderId="0" xfId="0" applyFont="1" applyAlignment="1">
      <alignment horizontal="right" vertical="center" wrapText="1"/>
    </xf>
    <xf numFmtId="0" fontId="0" fillId="0" borderId="7" xfId="0" applyBorder="1"/>
    <xf numFmtId="0" fontId="0" fillId="0" borderId="4" xfId="0" applyBorder="1" applyAlignment="1">
      <alignment horizontal="center"/>
    </xf>
  </cellXfs>
  <cellStyles count="2">
    <cellStyle name="Millares" xfId="1" builtinId="3"/>
    <cellStyle name="Normal" xfId="0" builtinId="0"/>
  </cellStyles>
  <dxfs count="66">
    <dxf>
      <font>
        <b/>
        <i val="0"/>
        <strike val="0"/>
        <condense val="0"/>
        <extend val="0"/>
        <outline val="0"/>
        <shadow val="0"/>
        <u val="none"/>
        <vertAlign val="baseline"/>
        <sz val="8"/>
        <color theme="1"/>
        <name val="Verdana"/>
        <scheme val="none"/>
      </font>
      <fill>
        <patternFill patternType="none">
          <fgColor indexed="64"/>
          <bgColor auto="1"/>
        </patternFill>
      </fill>
      <alignment horizontal="center" vertical="center" textRotation="0" wrapText="0" relativeIndent="0" justifyLastLine="0" shrinkToFit="0" readingOrder="0"/>
      <protection locked="1" hidden="1"/>
    </dxf>
    <dxf>
      <font>
        <b/>
        <i val="0"/>
        <strike val="0"/>
        <condense val="0"/>
        <extend val="0"/>
        <outline val="0"/>
        <shadow val="0"/>
        <u val="none"/>
        <vertAlign val="baseline"/>
        <sz val="8"/>
        <color theme="1"/>
        <name val="Verdana"/>
        <scheme val="none"/>
      </font>
      <fill>
        <patternFill patternType="solid">
          <fgColor indexed="64"/>
          <bgColor theme="6" tint="0.399975585192419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theme="1"/>
        <name val="Verdana"/>
        <scheme val="none"/>
      </font>
      <fill>
        <patternFill patternType="solid">
          <fgColor indexed="64"/>
          <bgColor theme="6" tint="0.39997558519241921"/>
        </patternFill>
      </fill>
      <alignment horizontal="center" vertical="center" textRotation="0" wrapText="0" relativeIndent="0" justifyLastLine="0" shrinkToFit="0" readingOrder="0"/>
      <border diagonalUp="0" diagonalDown="0" outline="0">
        <left/>
        <right style="thin">
          <color auto="1"/>
        </right>
        <top/>
        <bottom/>
      </border>
      <protection locked="1" hidden="0"/>
    </dxf>
    <dxf>
      <font>
        <strike val="0"/>
        <outline val="0"/>
        <shadow val="0"/>
        <u val="none"/>
        <vertAlign val="baseline"/>
        <sz val="8"/>
        <color theme="1"/>
        <name val="Verdana"/>
        <scheme val="none"/>
      </font>
      <fill>
        <patternFill patternType="solid">
          <fgColor indexed="64"/>
          <bgColor theme="6" tint="0.39997558519241921"/>
        </patternFill>
      </fill>
      <protection locked="1" hidden="0"/>
    </dxf>
    <dxf>
      <font>
        <strike val="0"/>
        <outline val="0"/>
        <shadow val="0"/>
        <u val="none"/>
        <vertAlign val="baseline"/>
        <sz val="8"/>
        <color theme="1"/>
        <name val="Verdana"/>
        <scheme val="none"/>
      </font>
      <fill>
        <patternFill patternType="solid">
          <fgColor indexed="64"/>
          <bgColor theme="6" tint="0.39997558519241921"/>
        </patternFill>
      </fill>
      <protection locked="1" hidden="0"/>
    </dxf>
    <dxf>
      <font>
        <strike val="0"/>
        <outline val="0"/>
        <shadow val="0"/>
        <u val="none"/>
        <vertAlign val="baseline"/>
        <sz val="8"/>
        <color theme="1"/>
        <name val="Verdana"/>
        <scheme val="none"/>
      </font>
      <fill>
        <patternFill patternType="solid">
          <fgColor indexed="64"/>
          <bgColor theme="6" tint="0.39997558519241921"/>
        </patternFill>
      </fill>
      <protection locked="1" hidden="0"/>
    </dxf>
    <dxf>
      <font>
        <strike val="0"/>
        <outline val="0"/>
        <shadow val="0"/>
        <u val="none"/>
        <vertAlign val="baseline"/>
        <sz val="8"/>
        <color theme="1"/>
        <name val="Verdana"/>
        <scheme val="none"/>
      </font>
      <fill>
        <patternFill patternType="solid">
          <fgColor indexed="64"/>
          <bgColor theme="6" tint="0.39997558519241921"/>
        </patternFill>
      </fill>
      <protection locked="1" hidden="0"/>
    </dxf>
    <dxf>
      <font>
        <strike val="0"/>
        <outline val="0"/>
        <shadow val="0"/>
        <u val="none"/>
        <vertAlign val="baseline"/>
        <sz val="8"/>
        <color theme="1"/>
        <name val="Verdana"/>
        <scheme val="none"/>
      </font>
      <protection locked="1" hidden="0"/>
    </dxf>
    <dxf>
      <font>
        <strike val="0"/>
        <outline val="0"/>
        <shadow val="0"/>
        <u val="none"/>
        <vertAlign val="baseline"/>
        <sz val="8"/>
        <color theme="1"/>
        <name val="Verdana"/>
        <scheme val="none"/>
      </font>
      <protection locked="1" hidden="0"/>
    </dxf>
    <dxf>
      <font>
        <b/>
        <i val="0"/>
        <strike val="0"/>
        <condense val="0"/>
        <extend val="0"/>
        <outline val="0"/>
        <shadow val="0"/>
        <u val="none"/>
        <vertAlign val="baseline"/>
        <sz val="8"/>
        <color theme="1"/>
        <name val="Verdana"/>
        <scheme val="none"/>
      </font>
      <fill>
        <patternFill patternType="none">
          <fgColor indexed="64"/>
          <bgColor auto="1"/>
        </patternFill>
      </fill>
      <alignment horizontal="center" vertical="center" textRotation="0" wrapText="0" relativeIndent="0" justifyLastLine="0" shrinkToFit="0" readingOrder="0"/>
      <protection locked="1" hidden="1"/>
    </dxf>
    <dxf>
      <font>
        <b/>
        <i val="0"/>
        <strike val="0"/>
        <condense val="0"/>
        <extend val="0"/>
        <outline val="0"/>
        <shadow val="0"/>
        <u val="none"/>
        <vertAlign val="baseline"/>
        <sz val="8"/>
        <color theme="1"/>
        <name val="Verdana"/>
        <scheme val="none"/>
      </font>
      <fill>
        <patternFill patternType="solid">
          <fgColor indexed="64"/>
          <bgColor theme="6" tint="0.399975585192419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theme="1"/>
        <name val="Verdana"/>
        <scheme val="none"/>
      </font>
      <fill>
        <patternFill patternType="solid">
          <fgColor indexed="64"/>
          <bgColor theme="6" tint="0.39997558519241921"/>
        </patternFill>
      </fill>
      <alignment horizontal="center" vertical="center" textRotation="0" wrapText="0" relativeIndent="0" justifyLastLine="0" shrinkToFit="0" readingOrder="0"/>
      <border diagonalUp="0" diagonalDown="0" outline="0">
        <left/>
        <right style="thin">
          <color auto="1"/>
        </right>
        <top/>
        <bottom/>
      </border>
      <protection locked="1" hidden="0"/>
    </dxf>
    <dxf>
      <font>
        <strike val="0"/>
        <outline val="0"/>
        <shadow val="0"/>
        <u val="none"/>
        <vertAlign val="baseline"/>
        <sz val="8"/>
        <color theme="1"/>
        <name val="Verdana"/>
        <scheme val="none"/>
      </font>
      <fill>
        <patternFill patternType="solid">
          <fgColor indexed="64"/>
          <bgColor theme="6" tint="0.39997558519241921"/>
        </patternFill>
      </fill>
      <protection locked="1" hidden="0"/>
    </dxf>
    <dxf>
      <font>
        <strike val="0"/>
        <outline val="0"/>
        <shadow val="0"/>
        <u val="none"/>
        <vertAlign val="baseline"/>
        <sz val="8"/>
        <color theme="1"/>
        <name val="Verdana"/>
        <scheme val="none"/>
      </font>
      <fill>
        <patternFill patternType="solid">
          <fgColor indexed="64"/>
          <bgColor theme="6" tint="0.39997558519241921"/>
        </patternFill>
      </fill>
      <protection locked="1" hidden="0"/>
    </dxf>
    <dxf>
      <font>
        <strike val="0"/>
        <outline val="0"/>
        <shadow val="0"/>
        <u val="none"/>
        <vertAlign val="baseline"/>
        <sz val="8"/>
        <color theme="1"/>
        <name val="Verdana"/>
        <scheme val="none"/>
      </font>
      <fill>
        <patternFill patternType="solid">
          <fgColor indexed="64"/>
          <bgColor theme="6" tint="0.39997558519241921"/>
        </patternFill>
      </fill>
      <protection locked="1" hidden="0"/>
    </dxf>
    <dxf>
      <font>
        <strike val="0"/>
        <outline val="0"/>
        <shadow val="0"/>
        <u val="none"/>
        <vertAlign val="baseline"/>
        <sz val="8"/>
        <color theme="1"/>
        <name val="Verdana"/>
        <scheme val="none"/>
      </font>
      <fill>
        <patternFill patternType="solid">
          <fgColor indexed="64"/>
          <bgColor theme="6" tint="0.39997558519241921"/>
        </patternFill>
      </fill>
      <protection locked="1" hidden="0"/>
    </dxf>
    <dxf>
      <font>
        <strike val="0"/>
        <outline val="0"/>
        <shadow val="0"/>
        <u val="none"/>
        <vertAlign val="baseline"/>
        <sz val="8"/>
        <color theme="1"/>
        <name val="Verdana"/>
        <scheme val="none"/>
      </font>
      <protection locked="1" hidden="0"/>
    </dxf>
    <dxf>
      <font>
        <strike val="0"/>
        <outline val="0"/>
        <shadow val="0"/>
        <u val="none"/>
        <vertAlign val="baseline"/>
        <sz val="8"/>
        <color theme="1"/>
        <name val="Verdana"/>
        <scheme val="none"/>
      </font>
      <protection locked="1" hidden="0"/>
    </dxf>
    <dxf>
      <font>
        <b/>
        <i val="0"/>
        <strike val="0"/>
        <condense val="0"/>
        <extend val="0"/>
        <outline val="0"/>
        <shadow val="0"/>
        <u val="none"/>
        <vertAlign val="baseline"/>
        <sz val="8"/>
        <color theme="1"/>
        <name val="Verdana"/>
        <scheme val="none"/>
      </font>
      <fill>
        <patternFill patternType="none">
          <fgColor indexed="64"/>
          <bgColor auto="1"/>
        </patternFill>
      </fill>
      <alignment horizontal="center" vertical="center" textRotation="0" wrapText="0" relativeIndent="0" justifyLastLine="0" shrinkToFit="0" readingOrder="0"/>
      <protection locked="1" hidden="1"/>
    </dxf>
    <dxf>
      <font>
        <b/>
        <i val="0"/>
        <strike val="0"/>
        <condense val="0"/>
        <extend val="0"/>
        <outline val="0"/>
        <shadow val="0"/>
        <u val="none"/>
        <vertAlign val="baseline"/>
        <sz val="8"/>
        <color theme="1"/>
        <name val="Verdana"/>
        <scheme val="none"/>
      </font>
      <fill>
        <patternFill patternType="solid">
          <fgColor indexed="64"/>
          <bgColor theme="6" tint="0.399975585192419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theme="1"/>
        <name val="Verdana"/>
        <scheme val="none"/>
      </font>
      <fill>
        <patternFill patternType="solid">
          <fgColor indexed="64"/>
          <bgColor theme="6" tint="0.39997558519241921"/>
        </patternFill>
      </fill>
      <alignment horizontal="center" vertical="center" textRotation="0" wrapText="0" relativeIndent="0" justifyLastLine="0" shrinkToFit="0" readingOrder="0"/>
      <border diagonalUp="0" diagonalDown="0" outline="0">
        <left/>
        <right style="thin">
          <color auto="1"/>
        </right>
        <top/>
        <bottom/>
      </border>
      <protection locked="1" hidden="0"/>
    </dxf>
    <dxf>
      <font>
        <strike val="0"/>
        <outline val="0"/>
        <shadow val="0"/>
        <u val="none"/>
        <vertAlign val="baseline"/>
        <sz val="8"/>
        <color theme="1"/>
        <name val="Verdana"/>
        <scheme val="none"/>
      </font>
      <fill>
        <patternFill patternType="solid">
          <fgColor indexed="64"/>
          <bgColor theme="6" tint="0.39997558519241921"/>
        </patternFill>
      </fill>
      <protection locked="1" hidden="0"/>
    </dxf>
    <dxf>
      <font>
        <strike val="0"/>
        <outline val="0"/>
        <shadow val="0"/>
        <u val="none"/>
        <vertAlign val="baseline"/>
        <sz val="8"/>
        <color theme="1"/>
        <name val="Verdana"/>
        <scheme val="none"/>
      </font>
      <fill>
        <patternFill patternType="solid">
          <fgColor indexed="64"/>
          <bgColor theme="6" tint="0.39997558519241921"/>
        </patternFill>
      </fill>
      <protection locked="1" hidden="0"/>
    </dxf>
    <dxf>
      <font>
        <strike val="0"/>
        <outline val="0"/>
        <shadow val="0"/>
        <u val="none"/>
        <vertAlign val="baseline"/>
        <sz val="8"/>
        <color theme="1"/>
        <name val="Verdana"/>
        <scheme val="none"/>
      </font>
      <fill>
        <patternFill patternType="solid">
          <fgColor indexed="64"/>
          <bgColor theme="6" tint="0.39997558519241921"/>
        </patternFill>
      </fill>
      <protection locked="1" hidden="0"/>
    </dxf>
    <dxf>
      <font>
        <strike val="0"/>
        <outline val="0"/>
        <shadow val="0"/>
        <u val="none"/>
        <vertAlign val="baseline"/>
        <sz val="8"/>
        <color theme="1"/>
        <name val="Verdana"/>
        <scheme val="none"/>
      </font>
      <fill>
        <patternFill patternType="solid">
          <fgColor indexed="64"/>
          <bgColor theme="6" tint="0.39997558519241921"/>
        </patternFill>
      </fill>
      <protection locked="1" hidden="0"/>
    </dxf>
    <dxf>
      <font>
        <strike val="0"/>
        <outline val="0"/>
        <shadow val="0"/>
        <u val="none"/>
        <vertAlign val="baseline"/>
        <sz val="8"/>
        <color theme="1"/>
        <name val="Verdana"/>
        <scheme val="none"/>
      </font>
      <protection locked="1" hidden="0"/>
    </dxf>
    <dxf>
      <font>
        <strike val="0"/>
        <outline val="0"/>
        <shadow val="0"/>
        <u val="none"/>
        <vertAlign val="baseline"/>
        <sz val="8"/>
        <color theme="1"/>
        <name val="Verdana"/>
        <scheme val="none"/>
      </font>
      <protection locked="1" hidden="0"/>
    </dxf>
    <dxf>
      <font>
        <b/>
        <i val="0"/>
        <strike val="0"/>
        <condense val="0"/>
        <extend val="0"/>
        <outline val="0"/>
        <shadow val="0"/>
        <u val="none"/>
        <vertAlign val="baseline"/>
        <sz val="8"/>
        <color theme="1"/>
        <name val="Verdana"/>
        <scheme val="none"/>
      </font>
      <fill>
        <patternFill patternType="none">
          <fgColor indexed="64"/>
          <bgColor auto="1"/>
        </patternFill>
      </fill>
      <alignment horizontal="center" vertical="center" textRotation="0" wrapText="0" relativeIndent="0" justifyLastLine="0" shrinkToFit="0" readingOrder="0"/>
      <protection locked="1" hidden="1"/>
    </dxf>
    <dxf>
      <font>
        <b/>
        <i val="0"/>
        <strike val="0"/>
        <condense val="0"/>
        <extend val="0"/>
        <outline val="0"/>
        <shadow val="0"/>
        <u val="none"/>
        <vertAlign val="baseline"/>
        <sz val="8"/>
        <color theme="1"/>
        <name val="Verdana"/>
        <scheme val="none"/>
      </font>
      <fill>
        <patternFill patternType="solid">
          <fgColor indexed="64"/>
          <bgColor theme="6" tint="0.39997558519241921"/>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protection locked="1" hidden="0"/>
    </dxf>
    <dxf>
      <font>
        <b/>
        <i val="0"/>
        <strike val="0"/>
        <condense val="0"/>
        <extend val="0"/>
        <outline val="0"/>
        <shadow val="0"/>
        <u val="none"/>
        <vertAlign val="baseline"/>
        <sz val="8"/>
        <color theme="1"/>
        <name val="Verdana"/>
        <scheme val="none"/>
      </font>
      <fill>
        <patternFill patternType="solid">
          <fgColor indexed="64"/>
          <bgColor theme="6" tint="0.39997558519241921"/>
        </patternFill>
      </fill>
      <alignment horizontal="center" vertical="center" textRotation="0" wrapText="0" relativeIndent="0" justifyLastLine="0" shrinkToFit="0" readingOrder="0"/>
      <border diagonalUp="0" diagonalDown="0" outline="0">
        <left/>
        <right style="thin">
          <color auto="1"/>
        </right>
        <top/>
        <bottom/>
      </border>
      <protection locked="1" hidden="0"/>
    </dxf>
    <dxf>
      <font>
        <strike val="0"/>
        <outline val="0"/>
        <shadow val="0"/>
        <u val="none"/>
        <vertAlign val="baseline"/>
        <sz val="8"/>
        <color theme="1"/>
        <name val="Verdana"/>
        <scheme val="none"/>
      </font>
      <fill>
        <patternFill patternType="solid">
          <fgColor indexed="64"/>
          <bgColor theme="6" tint="0.39997558519241921"/>
        </patternFill>
      </fill>
      <protection locked="1" hidden="0"/>
    </dxf>
    <dxf>
      <font>
        <strike val="0"/>
        <outline val="0"/>
        <shadow val="0"/>
        <u val="none"/>
        <vertAlign val="baseline"/>
        <sz val="8"/>
        <color theme="1"/>
        <name val="Verdana"/>
        <scheme val="none"/>
      </font>
      <fill>
        <patternFill patternType="solid">
          <fgColor indexed="64"/>
          <bgColor theme="6" tint="0.39997558519241921"/>
        </patternFill>
      </fill>
      <protection locked="1" hidden="0"/>
    </dxf>
    <dxf>
      <font>
        <strike val="0"/>
        <outline val="0"/>
        <shadow val="0"/>
        <u val="none"/>
        <vertAlign val="baseline"/>
        <sz val="8"/>
        <color theme="1"/>
        <name val="Verdana"/>
        <scheme val="none"/>
      </font>
      <fill>
        <patternFill patternType="solid">
          <fgColor indexed="64"/>
          <bgColor theme="6" tint="0.39997558519241921"/>
        </patternFill>
      </fill>
      <protection locked="1" hidden="0"/>
    </dxf>
    <dxf>
      <font>
        <strike val="0"/>
        <outline val="0"/>
        <shadow val="0"/>
        <u val="none"/>
        <vertAlign val="baseline"/>
        <sz val="8"/>
        <color theme="1"/>
        <name val="Verdana"/>
        <scheme val="none"/>
      </font>
      <fill>
        <patternFill patternType="solid">
          <fgColor indexed="64"/>
          <bgColor theme="6" tint="0.39997558519241921"/>
        </patternFill>
      </fill>
      <protection locked="1" hidden="0"/>
    </dxf>
    <dxf>
      <font>
        <strike val="0"/>
        <outline val="0"/>
        <shadow val="0"/>
        <u val="none"/>
        <vertAlign val="baseline"/>
        <sz val="8"/>
        <color theme="1"/>
        <name val="Verdana"/>
        <scheme val="none"/>
      </font>
      <protection locked="1" hidden="0"/>
    </dxf>
    <dxf>
      <font>
        <strike val="0"/>
        <outline val="0"/>
        <shadow val="0"/>
        <u val="none"/>
        <vertAlign val="baseline"/>
        <sz val="8"/>
        <color theme="1"/>
        <name val="Verdana"/>
        <scheme val="none"/>
      </font>
      <protection locked="1" hidden="0"/>
    </dxf>
    <dxf>
      <font>
        <strike val="0"/>
        <outline val="0"/>
        <shadow val="0"/>
        <u val="none"/>
        <vertAlign val="baseline"/>
        <sz val="8"/>
        <color theme="1"/>
        <name val="Verdana"/>
        <scheme val="none"/>
      </font>
      <fill>
        <patternFill patternType="none">
          <fgColor indexed="64"/>
          <bgColor auto="1"/>
        </patternFill>
      </fill>
      <protection locked="1" hidden="1"/>
    </dxf>
    <dxf>
      <font>
        <b/>
        <strike val="0"/>
        <outline val="0"/>
        <shadow val="0"/>
        <u val="none"/>
        <vertAlign val="baseline"/>
        <sz val="8"/>
        <color theme="1"/>
        <name val="Verdana"/>
        <scheme val="none"/>
      </font>
      <fill>
        <patternFill patternType="solid">
          <fgColor indexed="64"/>
          <bgColor theme="6" tint="0.399975585192419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8"/>
        <color theme="1"/>
        <name val="Verdana"/>
        <scheme val="none"/>
      </font>
    </dxf>
    <dxf>
      <font>
        <b/>
        <strike val="0"/>
        <outline val="0"/>
        <shadow val="0"/>
        <u val="none"/>
        <vertAlign val="baseline"/>
        <sz val="8"/>
        <color theme="1"/>
        <name val="Verdana"/>
        <scheme val="none"/>
      </font>
      <fill>
        <patternFill patternType="solid">
          <fgColor indexed="64"/>
          <bgColor theme="6" tint="0.39997558519241921"/>
        </patternFill>
      </fill>
      <alignment horizontal="center" vertical="center" textRotation="0" wrapText="0" indent="0" justifyLastLine="0" shrinkToFit="0" readingOrder="0"/>
      <border diagonalUp="0" diagonalDown="0" outline="0">
        <left/>
        <right style="thin">
          <color auto="1"/>
        </right>
        <top/>
        <bottom/>
      </border>
      <protection locked="1" hidden="0"/>
    </dxf>
    <dxf>
      <font>
        <strike val="0"/>
        <outline val="0"/>
        <shadow val="0"/>
        <u val="none"/>
        <vertAlign val="baseline"/>
        <sz val="8"/>
        <color theme="1"/>
        <name val="Verdana"/>
        <scheme val="none"/>
      </font>
    </dxf>
    <dxf>
      <font>
        <strike val="0"/>
        <outline val="0"/>
        <shadow val="0"/>
        <u val="none"/>
        <vertAlign val="baseline"/>
        <sz val="8"/>
        <color theme="1"/>
        <name val="Verdana"/>
        <scheme val="none"/>
      </font>
      <fill>
        <patternFill patternType="solid">
          <fgColor indexed="64"/>
          <bgColor theme="6" tint="0.39997558519241921"/>
        </patternFill>
      </fill>
      <protection locked="1" hidden="0"/>
    </dxf>
    <dxf>
      <font>
        <strike val="0"/>
        <outline val="0"/>
        <shadow val="0"/>
        <u val="none"/>
        <vertAlign val="baseline"/>
        <sz val="8"/>
        <color theme="1"/>
        <name val="Verdana"/>
        <scheme val="none"/>
      </font>
    </dxf>
    <dxf>
      <font>
        <strike val="0"/>
        <outline val="0"/>
        <shadow val="0"/>
        <u val="none"/>
        <vertAlign val="baseline"/>
        <sz val="8"/>
        <color theme="1"/>
        <name val="Verdana"/>
        <scheme val="none"/>
      </font>
      <fill>
        <patternFill patternType="solid">
          <fgColor indexed="64"/>
          <bgColor theme="6" tint="0.39997558519241921"/>
        </patternFill>
      </fill>
      <protection locked="1" hidden="0"/>
    </dxf>
    <dxf>
      <font>
        <strike val="0"/>
        <outline val="0"/>
        <shadow val="0"/>
        <u val="none"/>
        <vertAlign val="baseline"/>
        <sz val="8"/>
        <color theme="1"/>
        <name val="Verdana"/>
        <scheme val="none"/>
      </font>
    </dxf>
    <dxf>
      <font>
        <strike val="0"/>
        <outline val="0"/>
        <shadow val="0"/>
        <u val="none"/>
        <vertAlign val="baseline"/>
        <sz val="8"/>
        <color theme="1"/>
        <name val="Verdana"/>
        <scheme val="none"/>
      </font>
      <fill>
        <patternFill patternType="solid">
          <fgColor indexed="64"/>
          <bgColor theme="6" tint="0.39997558519241921"/>
        </patternFill>
      </fill>
      <protection locked="1" hidden="0"/>
    </dxf>
    <dxf>
      <font>
        <strike val="0"/>
        <outline val="0"/>
        <shadow val="0"/>
        <u val="none"/>
        <vertAlign val="baseline"/>
        <sz val="8"/>
        <color theme="1"/>
        <name val="Verdana"/>
        <scheme val="none"/>
      </font>
    </dxf>
    <dxf>
      <font>
        <strike val="0"/>
        <outline val="0"/>
        <shadow val="0"/>
        <u val="none"/>
        <vertAlign val="baseline"/>
        <sz val="8"/>
        <color theme="1"/>
        <name val="Verdana"/>
        <scheme val="none"/>
      </font>
      <fill>
        <patternFill patternType="solid">
          <fgColor indexed="64"/>
          <bgColor theme="6" tint="0.39997558519241921"/>
        </patternFill>
      </fill>
      <protection locked="1" hidden="0"/>
    </dxf>
    <dxf>
      <font>
        <strike val="0"/>
        <outline val="0"/>
        <shadow val="0"/>
        <u val="none"/>
        <vertAlign val="baseline"/>
        <sz val="8"/>
        <color theme="1"/>
        <name val="Verdana"/>
        <scheme val="none"/>
      </font>
      <protection locked="1" hidden="0"/>
    </dxf>
    <dxf>
      <font>
        <strike val="0"/>
        <outline val="0"/>
        <shadow val="0"/>
        <u val="none"/>
        <vertAlign val="baseline"/>
        <sz val="8"/>
        <color theme="1"/>
        <name val="Verdana"/>
        <scheme val="none"/>
      </font>
      <protection locked="1" hidden="0"/>
    </dxf>
    <dxf>
      <font>
        <b/>
        <i val="0"/>
        <strike val="0"/>
        <condense val="0"/>
        <extend val="0"/>
        <outline val="0"/>
        <shadow val="0"/>
        <u val="none"/>
        <vertAlign val="baseline"/>
        <sz val="8"/>
        <color theme="1"/>
        <name val="Verdana"/>
        <scheme val="none"/>
      </font>
      <fill>
        <patternFill patternType="none">
          <fgColor indexed="64"/>
          <bgColor auto="1"/>
        </patternFill>
      </fill>
      <alignment horizontal="center" vertical="center" textRotation="0" wrapText="0" relativeIndent="0" justifyLastLine="0" shrinkToFit="0" readingOrder="0"/>
      <protection locked="1" hidden="1"/>
    </dxf>
    <dxf>
      <font>
        <b/>
        <i val="0"/>
        <strike val="0"/>
        <condense val="0"/>
        <extend val="0"/>
        <outline val="0"/>
        <shadow val="0"/>
        <u val="none"/>
        <vertAlign val="baseline"/>
        <sz val="8"/>
        <color theme="1"/>
        <name val="Verdana"/>
        <scheme val="none"/>
      </font>
      <fill>
        <patternFill patternType="solid">
          <fgColor indexed="64"/>
          <bgColor theme="6" tint="0.39997558519241921"/>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protection locked="1" hidden="0"/>
    </dxf>
    <dxf>
      <font>
        <b/>
        <i val="0"/>
        <strike val="0"/>
        <condense val="0"/>
        <extend val="0"/>
        <outline val="0"/>
        <shadow val="0"/>
        <u val="none"/>
        <vertAlign val="baseline"/>
        <sz val="8"/>
        <color theme="1"/>
        <name val="Verdana"/>
        <scheme val="none"/>
      </font>
      <fill>
        <patternFill patternType="solid">
          <fgColor indexed="64"/>
          <bgColor theme="6" tint="0.39997558519241921"/>
        </patternFill>
      </fill>
      <alignment horizontal="center" vertical="center" textRotation="0" wrapText="0" relativeIndent="0" justifyLastLine="0" shrinkToFit="0" readingOrder="0"/>
      <border diagonalUp="0" diagonalDown="0" outline="0">
        <left/>
        <right style="thin">
          <color auto="1"/>
        </right>
        <top/>
        <bottom/>
      </border>
      <protection locked="1" hidden="0"/>
    </dxf>
    <dxf>
      <font>
        <b val="0"/>
        <i val="0"/>
        <strike val="0"/>
        <condense val="0"/>
        <extend val="0"/>
        <outline val="0"/>
        <shadow val="0"/>
        <u val="none"/>
        <vertAlign val="baseline"/>
        <sz val="8"/>
        <color theme="1"/>
        <name val="Verdana"/>
        <scheme val="none"/>
      </font>
      <fill>
        <patternFill patternType="solid">
          <fgColor indexed="64"/>
          <bgColor theme="6" tint="0.39997558519241921"/>
        </patternFill>
      </fill>
      <protection locked="1" hidden="0"/>
    </dxf>
    <dxf>
      <font>
        <b val="0"/>
        <i val="0"/>
        <strike val="0"/>
        <condense val="0"/>
        <extend val="0"/>
        <outline val="0"/>
        <shadow val="0"/>
        <u val="none"/>
        <vertAlign val="baseline"/>
        <sz val="8"/>
        <color theme="1"/>
        <name val="Verdana"/>
        <scheme val="none"/>
      </font>
      <fill>
        <patternFill patternType="solid">
          <fgColor indexed="64"/>
          <bgColor theme="6" tint="0.39997558519241921"/>
        </patternFill>
      </fill>
      <protection locked="1" hidden="0"/>
    </dxf>
    <dxf>
      <font>
        <b val="0"/>
        <i val="0"/>
        <strike val="0"/>
        <condense val="0"/>
        <extend val="0"/>
        <outline val="0"/>
        <shadow val="0"/>
        <u val="none"/>
        <vertAlign val="baseline"/>
        <sz val="8"/>
        <color theme="1"/>
        <name val="Verdana"/>
        <scheme val="none"/>
      </font>
      <fill>
        <patternFill patternType="solid">
          <fgColor indexed="64"/>
          <bgColor theme="6" tint="0.39997558519241921"/>
        </patternFill>
      </fill>
      <protection locked="1" hidden="0"/>
    </dxf>
    <dxf>
      <font>
        <b val="0"/>
        <i val="0"/>
        <strike val="0"/>
        <condense val="0"/>
        <extend val="0"/>
        <outline val="0"/>
        <shadow val="0"/>
        <u val="none"/>
        <vertAlign val="baseline"/>
        <sz val="8"/>
        <color theme="1"/>
        <name val="Verdana"/>
        <scheme val="none"/>
      </font>
      <fill>
        <patternFill patternType="solid">
          <fgColor indexed="64"/>
          <bgColor theme="6" tint="0.39997558519241921"/>
        </patternFill>
      </fill>
      <protection locked="1" hidden="0"/>
    </dxf>
    <dxf>
      <protection locked="1" hidden="0"/>
    </dxf>
    <dxf>
      <font>
        <strike val="0"/>
        <outline val="0"/>
        <shadow val="0"/>
        <u val="none"/>
        <vertAlign val="baseline"/>
        <color rgb="FF66FF33"/>
        <name val="Verdana"/>
        <scheme val="none"/>
      </font>
      <fill>
        <patternFill patternType="none">
          <fgColor indexed="64"/>
          <bgColor theme="7" tint="0.39997558519241921"/>
        </patternFill>
      </fill>
      <protection locked="1" hidden="0"/>
    </dxf>
    <dxf>
      <font>
        <color rgb="FF9C0006"/>
      </font>
      <fill>
        <patternFill>
          <bgColor rgb="FFFFC7CE"/>
        </patternFill>
      </fill>
    </dxf>
    <dxf>
      <font>
        <condense val="0"/>
        <extend val="0"/>
        <color rgb="FF9C0006"/>
      </font>
      <fill>
        <patternFill>
          <bgColor rgb="FFFFC7CE"/>
        </patternFill>
      </fill>
    </dxf>
    <dxf>
      <font>
        <color rgb="FF00B050"/>
      </font>
      <fill>
        <patternFill>
          <bgColor theme="0"/>
        </patternFill>
      </fill>
    </dxf>
    <dxf>
      <font>
        <color theme="5" tint="0.39994506668294322"/>
      </font>
      <fill>
        <patternFill>
          <bgColor theme="5" tint="0.39994506668294322"/>
        </patternFill>
      </fill>
    </dxf>
    <dxf>
      <font>
        <b/>
        <i val="0"/>
        <strike val="0"/>
        <color theme="0" tint="-4.9989318521683403E-2"/>
      </font>
      <fill>
        <patternFill>
          <bgColor theme="5" tint="-0.499984740745262"/>
        </patternFill>
      </fill>
    </dxf>
    <dxf>
      <font>
        <condense val="0"/>
        <extend val="0"/>
        <color rgb="FF9C0006"/>
      </font>
      <fill>
        <patternFill>
          <bgColor rgb="FFFFC7CE"/>
        </patternFill>
      </fill>
    </dxf>
    <dxf>
      <font>
        <color rgb="FF00B050"/>
      </font>
      <fill>
        <patternFill>
          <bgColor theme="0"/>
        </patternFill>
      </fill>
    </dxf>
  </dxfs>
  <tableStyles count="0" defaultTableStyle="TableStyleMedium2"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47625</xdr:colOff>
      <xdr:row>21</xdr:row>
      <xdr:rowOff>47625</xdr:rowOff>
    </xdr:from>
    <xdr:to>
      <xdr:col>4</xdr:col>
      <xdr:colOff>47625</xdr:colOff>
      <xdr:row>27</xdr:row>
      <xdr:rowOff>66675</xdr:rowOff>
    </xdr:to>
    <xdr:pic>
      <xdr:nvPicPr>
        <xdr:cNvPr id="3" name="8 Imagen" descr="monitoipn.bmp">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stretch>
          <a:fillRect/>
        </a:stretch>
      </xdr:blipFill>
      <xdr:spPr>
        <a:xfrm>
          <a:off x="5419725" y="19812000"/>
          <a:ext cx="973982" cy="990600"/>
        </a:xfrm>
        <a:prstGeom prst="rect">
          <a:avLst/>
        </a:prstGeom>
      </xdr:spPr>
    </xdr:pic>
    <xdr:clientData/>
  </xdr:twoCellAnchor>
  <xdr:twoCellAnchor>
    <xdr:from>
      <xdr:col>5</xdr:col>
      <xdr:colOff>0</xdr:colOff>
      <xdr:row>5</xdr:row>
      <xdr:rowOff>0</xdr:rowOff>
    </xdr:from>
    <xdr:to>
      <xdr:col>5</xdr:col>
      <xdr:colOff>838200</xdr:colOff>
      <xdr:row>5</xdr:row>
      <xdr:rowOff>203199</xdr:rowOff>
    </xdr:to>
    <xdr:sp macro="" textlink="">
      <xdr:nvSpPr>
        <xdr:cNvPr id="8" name="5 Rectángulo">
          <a:extLst>
            <a:ext uri="{FF2B5EF4-FFF2-40B4-BE49-F238E27FC236}">
              <a16:creationId xmlns:a16="http://schemas.microsoft.com/office/drawing/2014/main" id="{00000000-0008-0000-0000-000008000000}"/>
            </a:ext>
          </a:extLst>
        </xdr:cNvPr>
        <xdr:cNvSpPr/>
      </xdr:nvSpPr>
      <xdr:spPr>
        <a:xfrm>
          <a:off x="5934075" y="847725"/>
          <a:ext cx="838200" cy="203199"/>
        </a:xfrm>
        <a:prstGeom prst="rect">
          <a:avLst/>
        </a:prstGeom>
        <a:noFill/>
      </xdr:spPr>
      <xdr:txBody>
        <a:bodyPr wrap="square" lIns="91440" tIns="45720" rIns="91440" bIns="4572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MX" sz="750" b="0" cap="none" spc="0">
              <a:ln>
                <a:noFill/>
              </a:ln>
              <a:solidFill>
                <a:schemeClr val="tx1"/>
              </a:solidFill>
              <a:effectLst/>
              <a:latin typeface="Century Schoolbook" pitchFamily="18" charset="0"/>
              <a:ea typeface="Verdana" pitchFamily="34" charset="0"/>
              <a:cs typeface="Verdana" pitchFamily="34" charset="0"/>
            </a:rPr>
            <a:t>CECyT</a:t>
          </a:r>
          <a:r>
            <a:rPr lang="es-MX" sz="750" b="0" cap="none" spc="0" baseline="0">
              <a:ln>
                <a:noFill/>
              </a:ln>
              <a:solidFill>
                <a:schemeClr val="tx1"/>
              </a:solidFill>
              <a:effectLst/>
              <a:latin typeface="Century Schoolbook" pitchFamily="18" charset="0"/>
              <a:ea typeface="Verdana" pitchFamily="34" charset="0"/>
              <a:cs typeface="Verdana" pitchFamily="34" charset="0"/>
            </a:rPr>
            <a:t> No. 10</a:t>
          </a:r>
        </a:p>
        <a:p>
          <a:r>
            <a:rPr lang="es-MX" sz="800" b="0" cap="none" spc="0" baseline="0">
              <a:ln>
                <a:noFill/>
              </a:ln>
              <a:solidFill>
                <a:schemeClr val="tx1"/>
              </a:solidFill>
              <a:effectLst/>
              <a:latin typeface="Century Schoolbook" pitchFamily="18" charset="0"/>
              <a:ea typeface="Verdana" pitchFamily="34" charset="0"/>
              <a:cs typeface="Verdana" pitchFamily="34" charset="0"/>
            </a:rPr>
            <a:t>    "C.V.M"</a:t>
          </a:r>
        </a:p>
        <a:p>
          <a:endParaRPr lang="es-MX" sz="800" b="0" cap="none" spc="0">
            <a:ln>
              <a:noFill/>
            </a:ln>
            <a:solidFill>
              <a:schemeClr val="tx1"/>
            </a:solidFill>
            <a:effectLst/>
            <a:latin typeface="Verdana" pitchFamily="34" charset="0"/>
            <a:ea typeface="Verdana" pitchFamily="34" charset="0"/>
            <a:cs typeface="Verdana" pitchFamily="34" charset="0"/>
          </a:endParaRPr>
        </a:p>
      </xdr:txBody>
    </xdr:sp>
    <xdr:clientData/>
  </xdr:twoCellAnchor>
  <xdr:twoCellAnchor>
    <xdr:from>
      <xdr:col>0</xdr:col>
      <xdr:colOff>170484</xdr:colOff>
      <xdr:row>20</xdr:row>
      <xdr:rowOff>14654</xdr:rowOff>
    </xdr:from>
    <xdr:to>
      <xdr:col>0</xdr:col>
      <xdr:colOff>1890346</xdr:colOff>
      <xdr:row>22</xdr:row>
      <xdr:rowOff>245062</xdr:rowOff>
    </xdr:to>
    <xdr:sp macro="" textlink="">
      <xdr:nvSpPr>
        <xdr:cNvPr id="4" name="CuadroTexto 3">
          <a:extLst>
            <a:ext uri="{FF2B5EF4-FFF2-40B4-BE49-F238E27FC236}">
              <a16:creationId xmlns:a16="http://schemas.microsoft.com/office/drawing/2014/main" id="{00000000-0008-0000-0000-000004000000}"/>
            </a:ext>
          </a:extLst>
        </xdr:cNvPr>
        <xdr:cNvSpPr txBox="1"/>
      </xdr:nvSpPr>
      <xdr:spPr>
        <a:xfrm>
          <a:off x="170484" y="4535366"/>
          <a:ext cx="1719862" cy="552792"/>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b="1">
              <a:latin typeface="Arial" panose="020B0604020202020204" pitchFamily="34" charset="0"/>
              <a:cs typeface="Arial" panose="020B0604020202020204" pitchFamily="34" charset="0"/>
            </a:rPr>
            <a:t>Código:</a:t>
          </a:r>
          <a:r>
            <a:rPr lang="es-MX" sz="1000" b="1" baseline="0">
              <a:latin typeface="Arial" panose="020B0604020202020204" pitchFamily="34" charset="0"/>
              <a:cs typeface="Arial" panose="020B0604020202020204" pitchFamily="34" charset="0"/>
            </a:rPr>
            <a:t> PR05-02-F05</a:t>
          </a:r>
        </a:p>
        <a:p>
          <a:r>
            <a:rPr lang="es-MX" sz="1000" b="1" baseline="0">
              <a:latin typeface="Arial" panose="020B0604020202020204" pitchFamily="34" charset="0"/>
              <a:cs typeface="Arial" panose="020B0604020202020204" pitchFamily="34" charset="0"/>
            </a:rPr>
            <a:t>Versión: 0</a:t>
          </a:r>
        </a:p>
        <a:p>
          <a:r>
            <a:rPr lang="es-MX" sz="1000" b="1">
              <a:latin typeface="Arial" panose="020B0604020202020204" pitchFamily="34" charset="0"/>
              <a:cs typeface="Arial" panose="020B0604020202020204" pitchFamily="34" charset="0"/>
            </a:rPr>
            <a:t>Pagina: 1 de 1</a:t>
          </a:r>
        </a:p>
      </xdr:txBody>
    </xdr:sp>
    <xdr:clientData/>
  </xdr:twoCellAnchor>
  <xdr:twoCellAnchor editAs="oneCell">
    <xdr:from>
      <xdr:col>5</xdr:col>
      <xdr:colOff>21981</xdr:colOff>
      <xdr:row>6</xdr:row>
      <xdr:rowOff>0</xdr:rowOff>
    </xdr:from>
    <xdr:to>
      <xdr:col>5</xdr:col>
      <xdr:colOff>837526</xdr:colOff>
      <xdr:row>10</xdr:row>
      <xdr:rowOff>159590</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a:stretch>
          <a:fillRect/>
        </a:stretch>
      </xdr:blipFill>
      <xdr:spPr>
        <a:xfrm>
          <a:off x="5956789" y="1238250"/>
          <a:ext cx="815545" cy="104614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0000000}" name="Tabla13989" displayName="Tabla13989" ref="A53:G54" totalsRowShown="0" headerRowDxfId="58" dataDxfId="57">
  <tableColumns count="7">
    <tableColumn id="1" xr3:uid="{00000000-0010-0000-0000-000001000000}" name="UNIDADES DE APRENDIZAJE" dataDxfId="56"/>
    <tableColumn id="2" xr3:uid="{00000000-0010-0000-0000-000002000000}" name="VALOR EN CRÉDITOS" dataDxfId="55"/>
    <tableColumn id="3" xr3:uid="{00000000-0010-0000-0000-000003000000}" name="CALIFICACIÓN" dataDxfId="54"/>
    <tableColumn id="4" xr3:uid="{00000000-0010-0000-0000-000004000000}" name="CRÉDITOS OBTENIDOS" dataDxfId="53"/>
    <tableColumn id="5" xr3:uid="{00000000-0010-0000-0000-000005000000}" name="ACREDITACIÓN" dataDxfId="52"/>
    <tableColumn id="6" xr3:uid="{00000000-0010-0000-0000-000006000000}" name="CARGA ACADÉMICA" dataDxfId="51"/>
    <tableColumn id="7" xr3:uid="{00000000-0010-0000-0000-000007000000}" name="Columna1" dataDxfId="5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1000000}" name="Tabla1261015" displayName="Tabla1261015" ref="A39:G40" totalsRowShown="0" headerRowDxfId="49" dataDxfId="48">
  <tableColumns count="7">
    <tableColumn id="1" xr3:uid="{00000000-0010-0000-0100-000001000000}" name="UNIDADES DE APRENDIZAJE" dataDxfId="47" totalsRowDxfId="46"/>
    <tableColumn id="2" xr3:uid="{00000000-0010-0000-0100-000002000000}" name="VALOR EN CRÉDITOS" dataDxfId="45" totalsRowDxfId="44"/>
    <tableColumn id="3" xr3:uid="{00000000-0010-0000-0100-000003000000}" name="CALIFICACIÓN" dataDxfId="43" totalsRowDxfId="42"/>
    <tableColumn id="4" xr3:uid="{00000000-0010-0000-0100-000004000000}" name="CRÉDITOS OBTENIDOS" dataDxfId="41" totalsRowDxfId="40"/>
    <tableColumn id="5" xr3:uid="{00000000-0010-0000-0100-000005000000}" name="ACREDITACIÓN" dataDxfId="39" totalsRowDxfId="38"/>
    <tableColumn id="7" xr3:uid="{00000000-0010-0000-0100-000007000000}" name="CARGA ACADÉMICA" dataDxfId="37"/>
    <tableColumn id="6" xr3:uid="{00000000-0010-0000-0100-000006000000}" name="Columna2" dataDxfId="36"/>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2000000}" name="Tabla134271116" displayName="Tabla134271116" ref="A67:G68" totalsRowShown="0" headerRowDxfId="35" dataDxfId="34">
  <tableColumns count="7">
    <tableColumn id="1" xr3:uid="{00000000-0010-0000-0200-000001000000}" name="UNIDADES DE APRENDIZAJE" dataDxfId="33"/>
    <tableColumn id="2" xr3:uid="{00000000-0010-0000-0200-000002000000}" name="VALOR EN CRÉDITOS" dataDxfId="32"/>
    <tableColumn id="3" xr3:uid="{00000000-0010-0000-0200-000003000000}" name="CALIFICACIÓN" dataDxfId="31"/>
    <tableColumn id="4" xr3:uid="{00000000-0010-0000-0200-000004000000}" name="CRÉDITOS OBTENIDOS" dataDxfId="30"/>
    <tableColumn id="5" xr3:uid="{00000000-0010-0000-0200-000005000000}" name="ACREDITACIÓN" dataDxfId="29"/>
    <tableColumn id="6" xr3:uid="{00000000-0010-0000-0200-000006000000}" name="CARGA ACADÉMICA" dataDxfId="28"/>
    <tableColumn id="7" xr3:uid="{00000000-0010-0000-0200-000007000000}" name="Columna1" dataDxfId="27"/>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3000000}" name="Tabla1345281217" displayName="Tabla1345281217" ref="A84:G85" totalsRowShown="0" headerRowDxfId="26" dataDxfId="25">
  <tableColumns count="7">
    <tableColumn id="1" xr3:uid="{00000000-0010-0000-0300-000001000000}" name="UNIDADES DE APRENDIZAJE" dataDxfId="24"/>
    <tableColumn id="2" xr3:uid="{00000000-0010-0000-0300-000002000000}" name="VALOR EN CRÉDITOS" dataDxfId="23"/>
    <tableColumn id="3" xr3:uid="{00000000-0010-0000-0300-000003000000}" name="CALIFICACIÓN" dataDxfId="22"/>
    <tableColumn id="4" xr3:uid="{00000000-0010-0000-0300-000004000000}" name="CRÉDITOS OBTENIDOS" dataDxfId="21"/>
    <tableColumn id="5" xr3:uid="{00000000-0010-0000-0300-000005000000}" name="ACREDITACIÓN" dataDxfId="20"/>
    <tableColumn id="6" xr3:uid="{00000000-0010-0000-0300-000006000000}" name="CARGA ACADÉMICA" dataDxfId="19"/>
    <tableColumn id="7" xr3:uid="{00000000-0010-0000-0300-000007000000}" name="Columna1" dataDxfId="18"/>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4000000}" name="Tabla13456291318" displayName="Tabla13456291318" ref="A98:G99" totalsRowShown="0" headerRowDxfId="17" dataDxfId="16">
  <tableColumns count="7">
    <tableColumn id="1" xr3:uid="{00000000-0010-0000-0400-000001000000}" name="UNIDADES DE APRENDIZAJE" dataDxfId="15"/>
    <tableColumn id="2" xr3:uid="{00000000-0010-0000-0400-000002000000}" name="VALOR EN CRÉDITOS" dataDxfId="14"/>
    <tableColumn id="3" xr3:uid="{00000000-0010-0000-0400-000003000000}" name="CALIFICACIÓN" dataDxfId="13"/>
    <tableColumn id="4" xr3:uid="{00000000-0010-0000-0400-000004000000}" name="CRÉDITOS OBTENIDOS" dataDxfId="12"/>
    <tableColumn id="5" xr3:uid="{00000000-0010-0000-0400-000005000000}" name="ACREDITACIÓN" dataDxfId="11"/>
    <tableColumn id="6" xr3:uid="{00000000-0010-0000-0400-000006000000}" name="CARGA ACADÉMICA" dataDxfId="10"/>
    <tableColumn id="7" xr3:uid="{00000000-0010-0000-0400-000007000000}" name="Columna1" dataDxfId="9"/>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5000000}" name="Tabla134567301419" displayName="Tabla134567301419" ref="A112:G113" totalsRowShown="0" headerRowDxfId="8" dataDxfId="7">
  <tableColumns count="7">
    <tableColumn id="1" xr3:uid="{00000000-0010-0000-0500-000001000000}" name="UNIDADES DE APRENDIZAJE" dataDxfId="6"/>
    <tableColumn id="2" xr3:uid="{00000000-0010-0000-0500-000002000000}" name="VALOR EN CRÉDITOS" dataDxfId="5"/>
    <tableColumn id="3" xr3:uid="{00000000-0010-0000-0500-000003000000}" name="CALIFICACIÓN" dataDxfId="4"/>
    <tableColumn id="4" xr3:uid="{00000000-0010-0000-0500-000004000000}" name="CRÉDITOS OBTENIDOS" dataDxfId="3"/>
    <tableColumn id="5" xr3:uid="{00000000-0010-0000-0500-000005000000}" name="ACREDITACIÓN" dataDxfId="2"/>
    <tableColumn id="6" xr3:uid="{00000000-0010-0000-0500-000006000000}" name="CARGA ACADÉMICA" dataDxfId="1"/>
    <tableColumn id="7" xr3:uid="{00000000-0010-0000-0500-000007000000}" name="Columna1"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57"/>
  <sheetViews>
    <sheetView tabSelected="1" view="pageBreakPreview" zoomScaleNormal="130" zoomScaleSheetLayoutView="100" zoomScalePageLayoutView="160" workbookViewId="0">
      <selection activeCell="B119" sqref="B119"/>
    </sheetView>
  </sheetViews>
  <sheetFormatPr baseColWidth="10" defaultColWidth="0" defaultRowHeight="12.75" customHeight="1" zeroHeight="1" x14ac:dyDescent="0.2"/>
  <cols>
    <col min="1" max="1" width="33.375" customWidth="1"/>
    <col min="2" max="2" width="9.25" customWidth="1"/>
    <col min="3" max="3" width="13.25" customWidth="1"/>
    <col min="4" max="4" width="10.75" customWidth="1"/>
    <col min="5" max="5" width="11.25" customWidth="1"/>
    <col min="6" max="6" width="11.125" customWidth="1"/>
    <col min="7" max="9" width="11" style="23" hidden="1" customWidth="1"/>
    <col min="10" max="10" width="2.25" style="23" hidden="1" customWidth="1"/>
    <col min="11" max="11" width="11" style="23" hidden="1" customWidth="1"/>
    <col min="12" max="16384" width="11" style="23" hidden="1"/>
  </cols>
  <sheetData>
    <row r="1" spans="1:12" ht="14.25" x14ac:dyDescent="0.2">
      <c r="A1" s="46" t="s">
        <v>0</v>
      </c>
      <c r="B1" s="91"/>
      <c r="C1" s="91"/>
      <c r="D1" s="91"/>
      <c r="E1" s="91"/>
      <c r="F1" s="91"/>
      <c r="G1" s="22"/>
      <c r="H1" s="22"/>
      <c r="I1" s="22"/>
      <c r="J1" s="22"/>
    </row>
    <row r="2" spans="1:12" ht="18" x14ac:dyDescent="0.2">
      <c r="A2" s="46" t="s">
        <v>1</v>
      </c>
      <c r="B2" s="92"/>
      <c r="C2" s="92"/>
      <c r="D2" s="58" t="s">
        <v>2</v>
      </c>
      <c r="E2" s="80" t="s">
        <v>100</v>
      </c>
      <c r="F2" s="80" t="s">
        <v>3</v>
      </c>
      <c r="G2" s="42"/>
      <c r="H2" s="42"/>
      <c r="I2" s="42"/>
      <c r="L2" s="24"/>
    </row>
    <row r="3" spans="1:12" ht="15" x14ac:dyDescent="0.2">
      <c r="A3" s="93" t="str">
        <f>IF(B2&lt;&gt;"",IF(E6&gt;E12,"NO PROCEDE POR EXCEDER TIEMPO",IF(AND(D19=0,E8&lt;=E11),"PROCEDE",IF(AND(D19&lt;&gt;0,E8&lt;=E12+1),"PROCEDE","NO PROCEDE POR EXCEDER CARGA"))),"")</f>
        <v/>
      </c>
      <c r="B3" s="93"/>
      <c r="C3" s="93"/>
      <c r="D3" s="93"/>
      <c r="E3" s="93"/>
      <c r="F3" s="93"/>
    </row>
    <row r="4" spans="1:12" ht="19.5" customHeight="1" x14ac:dyDescent="0.2">
      <c r="A4" s="94" t="str">
        <f>IF(A3="PROCEDE", IF(E9=0,"REINSCRIPCIÓN A UN NUMERO DE CRÉDITOS COMPRENDIDO ENTRE LA CARGA MÍNIMA Y LA MÁXIMA**",IF(F8&gt;E10,"INSCRIBIR NUEVAS UNIDADES DE APRENDIZAJE Y RECURSAR ADEUDOS NO RECURSADOS PREVIAMENTE (SUJETO A CUPO)**","RECURSAR ADEUDOS (NO RECURSADOS PREVIAMENTE) E INSCRIBIR NUEVAS UNIDADES DE APRENDIZAJE (SUJETO A CUPO)**")),IF(A3="NO PROCEDE POR EXCEDER CARGA",IF(AND(E9&gt;E12,F8&lt;=0),"PROCEDE RECURSAR ADEUDOS (NO RECURSADOS PREVIAMENTE) HASTA LA CARGA MEDIA Y PRESENTAR ETS AL FINALIZAR EL PERIODO**",""),""))</f>
        <v/>
      </c>
      <c r="B4" s="94"/>
      <c r="C4" s="94"/>
      <c r="D4" s="94"/>
      <c r="E4" s="94"/>
      <c r="F4" s="94"/>
    </row>
    <row r="5" spans="1:12" ht="3" customHeight="1" thickBot="1" x14ac:dyDescent="0.25">
      <c r="A5" s="82"/>
      <c r="B5" s="82"/>
      <c r="C5" s="82"/>
      <c r="D5" s="82"/>
      <c r="E5" s="82"/>
      <c r="F5" s="82"/>
    </row>
    <row r="6" spans="1:12" ht="30.75" customHeight="1" thickBot="1" x14ac:dyDescent="0.25">
      <c r="A6" s="31" t="s">
        <v>4</v>
      </c>
      <c r="B6" s="32">
        <f>VALUE(C6)</f>
        <v>0</v>
      </c>
      <c r="C6" s="65">
        <f>IF(B2&lt;&gt;"",IF(LEN(B2)=10,MID(B2,1,4),""),0)</f>
        <v>0</v>
      </c>
      <c r="D6" s="3" t="s">
        <v>5</v>
      </c>
      <c r="E6" s="29">
        <f>IF(B8&lt;1,0,IF(B8&lt;9,(B12)/(9-B8),"EXCE-DIDO"))</f>
        <v>0</v>
      </c>
      <c r="F6" s="4"/>
      <c r="G6" s="2"/>
      <c r="H6" s="2"/>
      <c r="I6" s="2"/>
      <c r="J6" s="2"/>
    </row>
    <row r="7" spans="1:12" ht="26.25" customHeight="1" thickBot="1" x14ac:dyDescent="0.25">
      <c r="A7" s="31" t="s">
        <v>6</v>
      </c>
      <c r="B7" s="63">
        <v>2009</v>
      </c>
      <c r="C7" s="100" t="s">
        <v>7</v>
      </c>
      <c r="D7" s="101"/>
      <c r="E7" s="66">
        <f>(E6)/(E12)*100</f>
        <v>0</v>
      </c>
      <c r="L7" s="24"/>
    </row>
    <row r="8" spans="1:12" ht="18" x14ac:dyDescent="0.25">
      <c r="A8" s="35" t="s">
        <v>8</v>
      </c>
      <c r="B8" s="30">
        <f>IF(AND(B6&lt;&gt;0,OR(F2="1",F2="2")),((E2*2)-(B6*2)+F2-1)-B9,0)</f>
        <v>0</v>
      </c>
      <c r="C8" s="5"/>
      <c r="D8" s="38" t="s">
        <v>9</v>
      </c>
      <c r="E8" s="51">
        <f>SUM(H41:H122)</f>
        <v>0</v>
      </c>
      <c r="F8" s="36">
        <f>E12-E9</f>
        <v>40.475333333333332</v>
      </c>
    </row>
    <row r="9" spans="1:12" x14ac:dyDescent="0.2">
      <c r="A9" s="45" t="s">
        <v>10</v>
      </c>
      <c r="B9" s="67"/>
      <c r="C9" s="5"/>
      <c r="D9" s="38" t="s">
        <v>11</v>
      </c>
      <c r="E9" s="57">
        <f>SUM(I41:I122)</f>
        <v>0</v>
      </c>
      <c r="F9" s="37" t="str">
        <f>IF(E9&lt;E6,1,"")</f>
        <v/>
      </c>
    </row>
    <row r="10" spans="1:12" x14ac:dyDescent="0.2">
      <c r="A10" s="38" t="s">
        <v>12</v>
      </c>
      <c r="B10" s="52">
        <f>SUM(B50,B64,B79,B95,B109,B123)</f>
        <v>242.85199999999998</v>
      </c>
      <c r="C10" s="95" t="s">
        <v>13</v>
      </c>
      <c r="D10" s="95"/>
      <c r="E10" s="47">
        <v>27.23</v>
      </c>
      <c r="L10" s="24"/>
    </row>
    <row r="11" spans="1:12" x14ac:dyDescent="0.2">
      <c r="A11" s="38" t="s">
        <v>14</v>
      </c>
      <c r="B11" s="52">
        <f>SUM(D50,D64,D79,D95,D109,D123)</f>
        <v>0</v>
      </c>
      <c r="C11" s="95" t="s">
        <v>15</v>
      </c>
      <c r="D11" s="95"/>
      <c r="E11" s="47">
        <v>81.7</v>
      </c>
    </row>
    <row r="12" spans="1:12" x14ac:dyDescent="0.2">
      <c r="A12" s="38" t="s">
        <v>16</v>
      </c>
      <c r="B12" s="53">
        <f>B10-B11</f>
        <v>242.85199999999998</v>
      </c>
      <c r="C12" s="95" t="s">
        <v>17</v>
      </c>
      <c r="D12" s="95"/>
      <c r="E12" s="48">
        <f>(B10)/(6)</f>
        <v>40.475333333333332</v>
      </c>
      <c r="F12" s="62" t="s">
        <v>18</v>
      </c>
    </row>
    <row r="13" spans="1:12" s="59" customFormat="1" ht="9.75" customHeight="1" x14ac:dyDescent="0.2">
      <c r="A13"/>
      <c r="B13" s="6"/>
      <c r="C13" s="7"/>
      <c r="D13" s="45" t="s">
        <v>19</v>
      </c>
      <c r="E13" s="68"/>
      <c r="F13" s="68"/>
    </row>
    <row r="14" spans="1:12" ht="18" customHeight="1" x14ac:dyDescent="0.2">
      <c r="A14" s="96" t="str">
        <f>IF(E6&lt;=E12,IF(E8&lt;E6,"LA CARGA ACADÉMICA DEL PERIODO ESCOLAR DEBE SER MAYOR AL COCIENTE DEL ART. 52",""),"")</f>
        <v/>
      </c>
      <c r="B14" s="96"/>
      <c r="C14" s="97" t="str">
        <f>IF(A3="PROCEDE",IF(E8&lt;E10,"LA CARGA ACADÉMICA DEBE SER SUPERIOR A LA CARGA MÍNIMA",IF(AND(D19=0,E8&gt;E11),"LA CARGA ACADÉMICA DEBE SER INFERIOR A LA CARGA MÁXIMA",IF(AND(D19&lt;&gt;0,E8&gt;E12+1),"LA CARGA ACADÉMICA DEBE SER INFERIOR A LA MEDIA",""))),"")</f>
        <v/>
      </c>
      <c r="D14" s="97"/>
      <c r="E14" s="97"/>
      <c r="F14" s="97"/>
    </row>
    <row r="15" spans="1:12" x14ac:dyDescent="0.2">
      <c r="A15" s="98" t="s">
        <v>20</v>
      </c>
      <c r="B15" s="98"/>
      <c r="C15" s="98"/>
      <c r="D15" s="98"/>
      <c r="E15" s="98"/>
      <c r="F15" s="98"/>
      <c r="G15" s="43"/>
      <c r="H15" s="43"/>
      <c r="I15" s="43"/>
      <c r="J15" s="43"/>
    </row>
    <row r="16" spans="1:12" ht="63.75" customHeight="1" x14ac:dyDescent="0.2">
      <c r="A16" s="99" t="s">
        <v>99</v>
      </c>
      <c r="B16" s="99"/>
      <c r="C16" s="99"/>
      <c r="D16" s="99"/>
      <c r="E16" s="99"/>
      <c r="F16" s="99"/>
      <c r="G16" s="25"/>
      <c r="H16" s="25"/>
      <c r="I16" s="25"/>
      <c r="J16" s="25"/>
    </row>
    <row r="17" spans="1:6" ht="18" x14ac:dyDescent="0.25">
      <c r="A17" s="17" t="s">
        <v>21</v>
      </c>
    </row>
    <row r="18" spans="1:6" x14ac:dyDescent="0.2">
      <c r="A18" s="95" t="s">
        <v>22</v>
      </c>
      <c r="B18" s="86" t="s">
        <v>23</v>
      </c>
      <c r="C18" s="87"/>
      <c r="D18" s="86" t="s">
        <v>24</v>
      </c>
      <c r="E18" s="87"/>
      <c r="F18" s="81" t="s">
        <v>25</v>
      </c>
    </row>
    <row r="19" spans="1:6" x14ac:dyDescent="0.2">
      <c r="A19" s="95"/>
      <c r="B19" s="88">
        <f>COUNTIF(E41:E122,"APROBADA")</f>
        <v>0</v>
      </c>
      <c r="C19" s="89"/>
      <c r="D19" s="88">
        <f>COUNTIF(E41:E122,"REPROBADA")</f>
        <v>0</v>
      </c>
      <c r="E19" s="89"/>
      <c r="F19" s="50">
        <f>F124+F110+F96+F80+F65+F51</f>
        <v>0</v>
      </c>
    </row>
    <row r="20" spans="1:6" x14ac:dyDescent="0.2">
      <c r="A20" s="39"/>
      <c r="B20" s="34"/>
      <c r="C20" s="18"/>
      <c r="D20" s="34"/>
      <c r="E20" s="18"/>
    </row>
    <row r="21" spans="1:6" ht="19.5" x14ac:dyDescent="0.2">
      <c r="A21" s="23"/>
      <c r="B21" s="23"/>
      <c r="C21" s="38" t="s">
        <v>26</v>
      </c>
      <c r="D21" s="41">
        <f>IF(B19+D19&lt;&gt;0,AVERAGE(C41:C49,C55:C63,C69:C78,C86:C94,C100:C108,C114:C122),0)</f>
        <v>0</v>
      </c>
      <c r="E21" s="18"/>
    </row>
    <row r="22" spans="1:6" ht="6" customHeight="1" x14ac:dyDescent="0.2">
      <c r="A22" s="39"/>
      <c r="B22" s="19"/>
      <c r="C22" s="38"/>
      <c r="D22" s="18"/>
      <c r="E22" s="20"/>
    </row>
    <row r="23" spans="1:6" ht="19.5" x14ac:dyDescent="0.2">
      <c r="A23" s="23"/>
      <c r="B23" s="23"/>
      <c r="C23" s="38" t="s">
        <v>27</v>
      </c>
      <c r="D23" s="21">
        <f>ROUNDUP(B12/E12,0)</f>
        <v>6</v>
      </c>
    </row>
    <row r="24" spans="1:6" ht="5.25" customHeight="1" x14ac:dyDescent="0.2"/>
    <row r="25" spans="1:6" ht="6.75" customHeight="1" x14ac:dyDescent="0.2"/>
    <row r="26" spans="1:6" x14ac:dyDescent="0.2">
      <c r="A26" s="55" t="s">
        <v>28</v>
      </c>
    </row>
    <row r="27" spans="1:6" x14ac:dyDescent="0.2">
      <c r="A27" s="8"/>
    </row>
    <row r="28" spans="1:6" ht="34.5" customHeight="1" x14ac:dyDescent="0.2">
      <c r="A28" s="83" t="s">
        <v>29</v>
      </c>
      <c r="B28" s="83"/>
      <c r="C28" s="83"/>
      <c r="D28" s="83"/>
      <c r="E28" s="83"/>
      <c r="F28" s="83"/>
    </row>
    <row r="29" spans="1:6" ht="38.25" customHeight="1" x14ac:dyDescent="0.2">
      <c r="A29" s="83" t="s">
        <v>30</v>
      </c>
      <c r="B29" s="83"/>
      <c r="C29" s="83"/>
      <c r="D29" s="83"/>
      <c r="E29" s="83"/>
      <c r="F29" s="83"/>
    </row>
    <row r="30" spans="1:6" ht="39.75" customHeight="1" x14ac:dyDescent="0.2">
      <c r="A30" s="83" t="s">
        <v>31</v>
      </c>
      <c r="B30" s="83"/>
      <c r="C30" s="83"/>
      <c r="D30" s="83"/>
      <c r="E30" s="83"/>
      <c r="F30" s="83"/>
    </row>
    <row r="31" spans="1:6" ht="27.75" customHeight="1" x14ac:dyDescent="0.2">
      <c r="A31" s="83" t="s">
        <v>32</v>
      </c>
      <c r="B31" s="83"/>
      <c r="C31" s="83"/>
      <c r="D31" s="83"/>
      <c r="E31" s="83"/>
      <c r="F31" s="83"/>
    </row>
    <row r="32" spans="1:6" ht="18.75" customHeight="1" x14ac:dyDescent="0.2">
      <c r="A32" s="83" t="s">
        <v>33</v>
      </c>
      <c r="B32" s="83"/>
      <c r="C32" s="83"/>
      <c r="D32" s="83"/>
      <c r="E32" s="83"/>
      <c r="F32" s="83"/>
    </row>
    <row r="33" spans="1:11" x14ac:dyDescent="0.2">
      <c r="A33" s="40" t="s">
        <v>34</v>
      </c>
      <c r="C33" s="84" t="s">
        <v>35</v>
      </c>
      <c r="D33" s="85"/>
      <c r="E33" s="85"/>
    </row>
    <row r="34" spans="1:11" x14ac:dyDescent="0.2">
      <c r="A34" s="40" t="s">
        <v>36</v>
      </c>
      <c r="C34" s="14"/>
      <c r="D34" s="14"/>
      <c r="E34" s="14"/>
    </row>
    <row r="35" spans="1:11" x14ac:dyDescent="0.2">
      <c r="A35" s="40" t="s">
        <v>37</v>
      </c>
    </row>
    <row r="36" spans="1:11" x14ac:dyDescent="0.2">
      <c r="A36" s="40" t="s">
        <v>38</v>
      </c>
    </row>
    <row r="37" spans="1:11" x14ac:dyDescent="0.2">
      <c r="C37" s="102" t="s">
        <v>39</v>
      </c>
      <c r="D37" s="102"/>
      <c r="E37" s="102"/>
    </row>
    <row r="38" spans="1:11" x14ac:dyDescent="0.2">
      <c r="A38" t="s">
        <v>40</v>
      </c>
      <c r="C38" s="90" t="s">
        <v>41</v>
      </c>
      <c r="D38" s="90"/>
      <c r="E38" s="90" t="s">
        <v>42</v>
      </c>
      <c r="F38" s="90"/>
    </row>
    <row r="39" spans="1:11" ht="21" x14ac:dyDescent="0.2">
      <c r="A39" s="76" t="s">
        <v>43</v>
      </c>
      <c r="B39" s="77" t="s">
        <v>44</v>
      </c>
      <c r="C39" s="77" t="s">
        <v>45</v>
      </c>
      <c r="D39" s="77" t="s">
        <v>46</v>
      </c>
      <c r="E39" s="78" t="s">
        <v>47</v>
      </c>
      <c r="F39" s="77" t="s">
        <v>48</v>
      </c>
      <c r="G39" s="26" t="s">
        <v>49</v>
      </c>
      <c r="K39" s="26"/>
    </row>
    <row r="40" spans="1:11" x14ac:dyDescent="0.2">
      <c r="A40" s="69"/>
      <c r="B40" s="69"/>
      <c r="C40" s="69"/>
      <c r="D40" s="70"/>
      <c r="E40" s="71"/>
      <c r="F40" s="72" t="s">
        <v>50</v>
      </c>
      <c r="G40" s="1"/>
      <c r="K40" s="1"/>
    </row>
    <row r="41" spans="1:11" x14ac:dyDescent="0.2">
      <c r="A41" s="9" t="s">
        <v>51</v>
      </c>
      <c r="B41" s="10">
        <v>5.62</v>
      </c>
      <c r="C41" s="73"/>
      <c r="D41" s="12">
        <f>IF(AND(C41&lt;=10,C41&gt;=6),(B41),(0))</f>
        <v>0</v>
      </c>
      <c r="E41" s="11" t="str">
        <f>IF(AND(C41&gt;=6,C41&lt;=10),"APROBADA",IF(AND(C41&gt;=0,C41&lt;6,C41&lt;&gt;""),"REPROBADA",""))</f>
        <v/>
      </c>
      <c r="F41" s="74"/>
      <c r="G41" s="27"/>
      <c r="H41" s="23">
        <f>IF(OR(AND(E41&lt;&gt;"APROBADA",OR(F41="x",F41="X")),E41="REPROBADA"),B41,0)</f>
        <v>0</v>
      </c>
      <c r="I41" s="23">
        <f t="shared" ref="I41:I49" si="0">IF(E41="REPROBADA",B41,0)</f>
        <v>0</v>
      </c>
      <c r="K41" s="1"/>
    </row>
    <row r="42" spans="1:11" x14ac:dyDescent="0.2">
      <c r="A42" s="9" t="s">
        <v>52</v>
      </c>
      <c r="B42" s="10">
        <v>4.5</v>
      </c>
      <c r="C42" s="73"/>
      <c r="D42" s="12">
        <f t="shared" ref="D42:D49" si="1">IF(AND(C42&lt;=10,C42&gt;=6),(B42),(0))</f>
        <v>0</v>
      </c>
      <c r="E42" s="11" t="str">
        <f t="shared" ref="E42:E49" si="2">IF(AND(C42&gt;=6,C42&lt;=10),"APROBADA",IF(AND(C42&gt;=0,C42&lt;6,C42&lt;&gt;""),"REPROBADA",""))</f>
        <v/>
      </c>
      <c r="F42" s="74"/>
      <c r="G42" s="27"/>
      <c r="H42" s="23">
        <f t="shared" ref="H42:H49" si="3">IF(OR(AND(E42&lt;&gt;"APROBADA",OR(F42="x",F42="X")),E42="REPROBADA"),B42,0)</f>
        <v>0</v>
      </c>
      <c r="I42" s="23">
        <f t="shared" si="0"/>
        <v>0</v>
      </c>
      <c r="K42" s="1"/>
    </row>
    <row r="43" spans="1:11" x14ac:dyDescent="0.2">
      <c r="A43" s="9" t="s">
        <v>53</v>
      </c>
      <c r="B43" s="10">
        <v>4.5</v>
      </c>
      <c r="C43" s="73"/>
      <c r="D43" s="12">
        <f t="shared" si="1"/>
        <v>0</v>
      </c>
      <c r="E43" s="11" t="str">
        <f t="shared" si="2"/>
        <v/>
      </c>
      <c r="F43" s="75"/>
      <c r="G43" s="27"/>
      <c r="H43" s="23">
        <f t="shared" si="3"/>
        <v>0</v>
      </c>
      <c r="I43" s="23">
        <f t="shared" si="0"/>
        <v>0</v>
      </c>
      <c r="K43" s="44"/>
    </row>
    <row r="44" spans="1:11" x14ac:dyDescent="0.2">
      <c r="A44" s="9" t="s">
        <v>54</v>
      </c>
      <c r="B44" s="10">
        <v>5.62</v>
      </c>
      <c r="C44" s="73"/>
      <c r="D44" s="12">
        <f t="shared" si="1"/>
        <v>0</v>
      </c>
      <c r="E44" s="11" t="str">
        <f t="shared" si="2"/>
        <v/>
      </c>
      <c r="F44" s="74"/>
      <c r="G44" s="27"/>
      <c r="H44" s="23">
        <f t="shared" si="3"/>
        <v>0</v>
      </c>
      <c r="I44" s="23">
        <f t="shared" si="0"/>
        <v>0</v>
      </c>
      <c r="K44" s="1"/>
    </row>
    <row r="45" spans="1:11" x14ac:dyDescent="0.2">
      <c r="A45" s="9" t="s">
        <v>55</v>
      </c>
      <c r="B45" s="10">
        <v>3.37</v>
      </c>
      <c r="C45" s="73"/>
      <c r="D45" s="12">
        <f t="shared" si="1"/>
        <v>0</v>
      </c>
      <c r="E45" s="11" t="str">
        <f t="shared" si="2"/>
        <v/>
      </c>
      <c r="F45" s="74"/>
      <c r="G45" s="27"/>
      <c r="H45" s="23">
        <f t="shared" si="3"/>
        <v>0</v>
      </c>
      <c r="I45" s="23">
        <f t="shared" si="0"/>
        <v>0</v>
      </c>
      <c r="K45" s="1"/>
    </row>
    <row r="46" spans="1:11" x14ac:dyDescent="0.2">
      <c r="A46" s="9" t="s">
        <v>56</v>
      </c>
      <c r="B46" s="10">
        <v>4.5</v>
      </c>
      <c r="C46" s="73"/>
      <c r="D46" s="12">
        <f t="shared" si="1"/>
        <v>0</v>
      </c>
      <c r="E46" s="11" t="str">
        <f t="shared" si="2"/>
        <v/>
      </c>
      <c r="F46" s="74"/>
      <c r="G46" s="27"/>
      <c r="H46" s="23">
        <f t="shared" si="3"/>
        <v>0</v>
      </c>
      <c r="I46" s="23">
        <f t="shared" si="0"/>
        <v>0</v>
      </c>
      <c r="K46" s="1"/>
    </row>
    <row r="47" spans="1:11" x14ac:dyDescent="0.2">
      <c r="A47" s="9" t="s">
        <v>57</v>
      </c>
      <c r="B47" s="56">
        <v>1E-3</v>
      </c>
      <c r="C47" s="73"/>
      <c r="D47" s="64">
        <f t="shared" si="1"/>
        <v>0</v>
      </c>
      <c r="E47" s="11" t="str">
        <f t="shared" si="2"/>
        <v/>
      </c>
      <c r="F47" s="74"/>
      <c r="G47" s="27"/>
      <c r="H47" s="23">
        <f t="shared" si="3"/>
        <v>0</v>
      </c>
      <c r="I47" s="23">
        <f t="shared" si="0"/>
        <v>0</v>
      </c>
      <c r="K47" s="1"/>
    </row>
    <row r="48" spans="1:11" x14ac:dyDescent="0.2">
      <c r="A48" s="9" t="s">
        <v>58</v>
      </c>
      <c r="B48" s="10">
        <v>3.37</v>
      </c>
      <c r="C48" s="73"/>
      <c r="D48" s="12">
        <f t="shared" si="1"/>
        <v>0</v>
      </c>
      <c r="E48" s="11" t="str">
        <f t="shared" si="2"/>
        <v/>
      </c>
      <c r="F48" s="74"/>
      <c r="G48" s="27"/>
      <c r="H48" s="23">
        <f t="shared" si="3"/>
        <v>0</v>
      </c>
      <c r="I48" s="23">
        <f t="shared" si="0"/>
        <v>0</v>
      </c>
      <c r="K48" s="1"/>
    </row>
    <row r="49" spans="1:11" x14ac:dyDescent="0.2">
      <c r="A49" s="9" t="s">
        <v>59</v>
      </c>
      <c r="B49" s="10">
        <v>3.37</v>
      </c>
      <c r="C49" s="73"/>
      <c r="D49" s="12">
        <f t="shared" si="1"/>
        <v>0</v>
      </c>
      <c r="E49" s="11" t="str">
        <f t="shared" si="2"/>
        <v/>
      </c>
      <c r="F49" s="74"/>
      <c r="G49" s="27"/>
      <c r="H49" s="23">
        <f t="shared" si="3"/>
        <v>0</v>
      </c>
      <c r="I49" s="23">
        <f t="shared" si="0"/>
        <v>0</v>
      </c>
      <c r="K49" s="1"/>
    </row>
    <row r="50" spans="1:11" x14ac:dyDescent="0.2">
      <c r="A50" s="8"/>
      <c r="B50" s="54">
        <f>SUM(B41:B49)</f>
        <v>34.851000000000006</v>
      </c>
      <c r="C50" s="14"/>
      <c r="D50" s="54">
        <f>SUM(D41:D49)</f>
        <v>0</v>
      </c>
      <c r="E50" s="13"/>
      <c r="F50" s="33">
        <f>COUNTIF(H41:H49,"&lt;&gt;0")</f>
        <v>0</v>
      </c>
      <c r="G50" s="1"/>
      <c r="K50" s="1"/>
    </row>
    <row r="51" spans="1:11" x14ac:dyDescent="0.2">
      <c r="A51" s="8"/>
      <c r="B51" s="14"/>
      <c r="C51" s="14"/>
      <c r="D51" s="14"/>
      <c r="E51" s="15"/>
      <c r="F51" s="49">
        <f>SUM(H41:H49)</f>
        <v>0</v>
      </c>
      <c r="G51" s="1"/>
      <c r="K51" s="1"/>
    </row>
    <row r="52" spans="1:11" x14ac:dyDescent="0.2">
      <c r="A52" t="s">
        <v>60</v>
      </c>
    </row>
    <row r="53" spans="1:11" s="61" customFormat="1" ht="21" x14ac:dyDescent="0.2">
      <c r="A53" s="76" t="s">
        <v>43</v>
      </c>
      <c r="B53" s="77" t="s">
        <v>44</v>
      </c>
      <c r="C53" s="77" t="s">
        <v>45</v>
      </c>
      <c r="D53" s="77" t="s">
        <v>46</v>
      </c>
      <c r="E53" s="78" t="s">
        <v>47</v>
      </c>
      <c r="F53" s="77" t="s">
        <v>48</v>
      </c>
      <c r="G53" s="60" t="s">
        <v>61</v>
      </c>
    </row>
    <row r="54" spans="1:11" x14ac:dyDescent="0.2">
      <c r="A54" s="69"/>
      <c r="B54" s="69"/>
      <c r="C54" s="69"/>
      <c r="D54" s="70"/>
      <c r="E54" s="71"/>
      <c r="F54" s="72" t="s">
        <v>50</v>
      </c>
      <c r="G54" s="1"/>
    </row>
    <row r="55" spans="1:11" x14ac:dyDescent="0.2">
      <c r="A55" s="9" t="s">
        <v>62</v>
      </c>
      <c r="B55" s="10">
        <v>5.62</v>
      </c>
      <c r="C55" s="73"/>
      <c r="D55" s="12">
        <f t="shared" ref="D55:D63" si="4">IF(AND(C55&lt;=10,C55&gt;=6),(B55),(0))</f>
        <v>0</v>
      </c>
      <c r="E55" s="11" t="str">
        <f t="shared" ref="E55:E63" si="5">IF(AND(C55&gt;=6,C55&lt;=10),"APROBADA",IF(AND(C55&gt;=0,C55&lt;6,C55&lt;&gt;""),"REPROBADA",""))</f>
        <v/>
      </c>
      <c r="F55" s="74"/>
      <c r="G55" s="28"/>
      <c r="H55" s="23">
        <f t="shared" ref="H55:H63" si="6">IF(OR(AND(E55&lt;&gt;"APROBADA",OR(F55="x",F55="X")),E55="REPROBADA"),B55,0)</f>
        <v>0</v>
      </c>
      <c r="I55" s="23">
        <f t="shared" ref="I55:I63" si="7">IF(E55="REPROBADA",B55,0)</f>
        <v>0</v>
      </c>
    </row>
    <row r="56" spans="1:11" x14ac:dyDescent="0.2">
      <c r="A56" s="9" t="s">
        <v>63</v>
      </c>
      <c r="B56" s="10">
        <v>3.37</v>
      </c>
      <c r="C56" s="73"/>
      <c r="D56" s="12">
        <f t="shared" si="4"/>
        <v>0</v>
      </c>
      <c r="E56" s="11" t="str">
        <f t="shared" si="5"/>
        <v/>
      </c>
      <c r="F56" s="74"/>
      <c r="G56" s="28"/>
      <c r="H56" s="23">
        <f t="shared" si="6"/>
        <v>0</v>
      </c>
      <c r="I56" s="23">
        <f t="shared" si="7"/>
        <v>0</v>
      </c>
    </row>
    <row r="57" spans="1:11" x14ac:dyDescent="0.2">
      <c r="A57" s="9" t="s">
        <v>64</v>
      </c>
      <c r="B57" s="10">
        <v>4.5</v>
      </c>
      <c r="C57" s="73"/>
      <c r="D57" s="12">
        <f t="shared" si="4"/>
        <v>0</v>
      </c>
      <c r="E57" s="11" t="str">
        <f t="shared" si="5"/>
        <v/>
      </c>
      <c r="F57" s="74"/>
      <c r="G57" s="28"/>
      <c r="H57" s="23">
        <f t="shared" si="6"/>
        <v>0</v>
      </c>
      <c r="I57" s="23">
        <f t="shared" si="7"/>
        <v>0</v>
      </c>
    </row>
    <row r="58" spans="1:11" x14ac:dyDescent="0.2">
      <c r="A58" s="9" t="s">
        <v>65</v>
      </c>
      <c r="B58" s="10">
        <v>5.62</v>
      </c>
      <c r="C58" s="73"/>
      <c r="D58" s="12">
        <f t="shared" si="4"/>
        <v>0</v>
      </c>
      <c r="E58" s="11" t="str">
        <f t="shared" si="5"/>
        <v/>
      </c>
      <c r="F58" s="74"/>
      <c r="G58" s="28"/>
      <c r="H58" s="23">
        <f t="shared" si="6"/>
        <v>0</v>
      </c>
      <c r="I58" s="23">
        <f t="shared" si="7"/>
        <v>0</v>
      </c>
    </row>
    <row r="59" spans="1:11" x14ac:dyDescent="0.2">
      <c r="A59" s="9" t="s">
        <v>66</v>
      </c>
      <c r="B59" s="10">
        <v>4.5</v>
      </c>
      <c r="C59" s="73"/>
      <c r="D59" s="12">
        <f t="shared" si="4"/>
        <v>0</v>
      </c>
      <c r="E59" s="11" t="str">
        <f t="shared" si="5"/>
        <v/>
      </c>
      <c r="F59" s="74"/>
      <c r="G59" s="28"/>
      <c r="H59" s="23">
        <f t="shared" si="6"/>
        <v>0</v>
      </c>
      <c r="I59" s="23">
        <f t="shared" si="7"/>
        <v>0</v>
      </c>
    </row>
    <row r="60" spans="1:11" x14ac:dyDescent="0.2">
      <c r="A60" s="9" t="s">
        <v>67</v>
      </c>
      <c r="B60" s="10">
        <v>5.62</v>
      </c>
      <c r="C60" s="73"/>
      <c r="D60" s="12">
        <f t="shared" si="4"/>
        <v>0</v>
      </c>
      <c r="E60" s="11" t="str">
        <f t="shared" si="5"/>
        <v/>
      </c>
      <c r="F60" s="74"/>
      <c r="G60" s="28"/>
      <c r="H60" s="23">
        <f t="shared" si="6"/>
        <v>0</v>
      </c>
      <c r="I60" s="23">
        <f t="shared" si="7"/>
        <v>0</v>
      </c>
    </row>
    <row r="61" spans="1:11" x14ac:dyDescent="0.2">
      <c r="A61" s="9" t="s">
        <v>68</v>
      </c>
      <c r="B61" s="10">
        <v>3.37</v>
      </c>
      <c r="C61" s="73"/>
      <c r="D61" s="12">
        <f t="shared" si="4"/>
        <v>0</v>
      </c>
      <c r="E61" s="11" t="str">
        <f t="shared" si="5"/>
        <v/>
      </c>
      <c r="F61" s="74"/>
      <c r="G61" s="28"/>
      <c r="H61" s="23">
        <f t="shared" si="6"/>
        <v>0</v>
      </c>
      <c r="I61" s="23">
        <f t="shared" si="7"/>
        <v>0</v>
      </c>
    </row>
    <row r="62" spans="1:11" x14ac:dyDescent="0.2">
      <c r="A62" s="9" t="s">
        <v>69</v>
      </c>
      <c r="B62" s="56">
        <v>1E-3</v>
      </c>
      <c r="C62" s="73"/>
      <c r="D62" s="64">
        <f t="shared" si="4"/>
        <v>0</v>
      </c>
      <c r="E62" s="11" t="str">
        <f t="shared" si="5"/>
        <v/>
      </c>
      <c r="F62" s="74"/>
      <c r="G62" s="28"/>
      <c r="H62" s="23">
        <f t="shared" si="6"/>
        <v>0</v>
      </c>
      <c r="I62" s="23">
        <f t="shared" si="7"/>
        <v>0</v>
      </c>
    </row>
    <row r="63" spans="1:11" x14ac:dyDescent="0.2">
      <c r="A63" s="9" t="s">
        <v>70</v>
      </c>
      <c r="B63" s="10">
        <v>3.37</v>
      </c>
      <c r="C63" s="73"/>
      <c r="D63" s="12">
        <f t="shared" si="4"/>
        <v>0</v>
      </c>
      <c r="E63" s="11" t="str">
        <f t="shared" si="5"/>
        <v/>
      </c>
      <c r="F63" s="74"/>
      <c r="G63" s="28"/>
      <c r="H63" s="23">
        <f t="shared" si="6"/>
        <v>0</v>
      </c>
      <c r="I63" s="23">
        <f t="shared" si="7"/>
        <v>0</v>
      </c>
    </row>
    <row r="64" spans="1:11" x14ac:dyDescent="0.2">
      <c r="A64" s="8"/>
      <c r="B64" s="54">
        <f>SUM(B55:B63)</f>
        <v>35.970999999999997</v>
      </c>
      <c r="C64" s="8"/>
      <c r="D64" s="54">
        <f>SUM(D55:D63)</f>
        <v>0</v>
      </c>
      <c r="E64" s="13"/>
      <c r="F64" s="33">
        <f>COUNTIF(H55:H63,"&lt;&gt;0")</f>
        <v>0</v>
      </c>
      <c r="G64" s="1"/>
    </row>
    <row r="65" spans="1:9" x14ac:dyDescent="0.2">
      <c r="A65" s="8"/>
      <c r="B65" s="14"/>
      <c r="C65" s="8"/>
      <c r="D65" s="14"/>
      <c r="E65" s="15"/>
      <c r="F65" s="49">
        <f>SUM(H55:H63)</f>
        <v>0</v>
      </c>
      <c r="G65" s="1"/>
    </row>
    <row r="66" spans="1:9" x14ac:dyDescent="0.2">
      <c r="A66" s="16" t="s">
        <v>71</v>
      </c>
    </row>
    <row r="67" spans="1:9" ht="21" x14ac:dyDescent="0.2">
      <c r="A67" s="76" t="s">
        <v>43</v>
      </c>
      <c r="B67" s="77" t="s">
        <v>44</v>
      </c>
      <c r="C67" s="77" t="s">
        <v>45</v>
      </c>
      <c r="D67" s="77" t="s">
        <v>46</v>
      </c>
      <c r="E67" s="78" t="s">
        <v>47</v>
      </c>
      <c r="F67" s="77" t="s">
        <v>48</v>
      </c>
      <c r="G67" s="26" t="s">
        <v>61</v>
      </c>
    </row>
    <row r="68" spans="1:9" x14ac:dyDescent="0.2">
      <c r="A68" s="69"/>
      <c r="B68" s="69"/>
      <c r="C68" s="69"/>
      <c r="D68" s="70"/>
      <c r="E68" s="71"/>
      <c r="F68" s="72" t="s">
        <v>50</v>
      </c>
      <c r="G68" s="1"/>
    </row>
    <row r="69" spans="1:9" x14ac:dyDescent="0.2">
      <c r="A69" s="9" t="s">
        <v>72</v>
      </c>
      <c r="B69" s="10">
        <v>5.62</v>
      </c>
      <c r="C69" s="73"/>
      <c r="D69" s="12">
        <f t="shared" ref="D69:D78" si="8">IF(AND(C69&lt;=10,C69&gt;=6),(B69),(0))</f>
        <v>0</v>
      </c>
      <c r="E69" s="11" t="str">
        <f t="shared" ref="E69:E78" si="9">IF(AND(C69&gt;=6,C69&lt;=10),"APROBADA",IF(AND(C69&gt;=0,C69&lt;6,C69&lt;&gt;""),"REPROBADA",""))</f>
        <v/>
      </c>
      <c r="F69" s="73"/>
      <c r="G69" s="28"/>
      <c r="H69" s="23">
        <f t="shared" ref="H69:H78" si="10">IF(OR(AND(E69&lt;&gt;"APROBADA",OR(F69="x",F69="X")),E69="REPROBADA"),B69,0)</f>
        <v>0</v>
      </c>
      <c r="I69" s="23">
        <f t="shared" ref="I69:I78" si="11">IF(E69="REPROBADA",B69,0)</f>
        <v>0</v>
      </c>
    </row>
    <row r="70" spans="1:9" x14ac:dyDescent="0.2">
      <c r="A70" s="9" t="s">
        <v>73</v>
      </c>
      <c r="B70" s="10">
        <v>5.62</v>
      </c>
      <c r="C70" s="73"/>
      <c r="D70" s="12">
        <f t="shared" si="8"/>
        <v>0</v>
      </c>
      <c r="E70" s="11" t="str">
        <f t="shared" si="9"/>
        <v/>
      </c>
      <c r="F70" s="73"/>
      <c r="G70" s="28"/>
      <c r="H70" s="23">
        <f t="shared" si="10"/>
        <v>0</v>
      </c>
      <c r="I70" s="23">
        <f t="shared" si="11"/>
        <v>0</v>
      </c>
    </row>
    <row r="71" spans="1:9" x14ac:dyDescent="0.2">
      <c r="A71" s="9" t="s">
        <v>74</v>
      </c>
      <c r="B71" s="10">
        <v>4.5</v>
      </c>
      <c r="C71" s="73"/>
      <c r="D71" s="12">
        <f t="shared" si="8"/>
        <v>0</v>
      </c>
      <c r="E71" s="11" t="str">
        <f t="shared" si="9"/>
        <v/>
      </c>
      <c r="F71" s="73"/>
      <c r="G71" s="28"/>
      <c r="H71" s="23">
        <f t="shared" si="10"/>
        <v>0</v>
      </c>
      <c r="I71" s="23">
        <f t="shared" si="11"/>
        <v>0</v>
      </c>
    </row>
    <row r="72" spans="1:9" x14ac:dyDescent="0.2">
      <c r="A72" s="9" t="s">
        <v>75</v>
      </c>
      <c r="B72" s="10">
        <v>6.75</v>
      </c>
      <c r="C72" s="73"/>
      <c r="D72" s="12">
        <f t="shared" si="8"/>
        <v>0</v>
      </c>
      <c r="E72" s="11" t="str">
        <f t="shared" si="9"/>
        <v/>
      </c>
      <c r="F72" s="73"/>
      <c r="G72" s="28"/>
      <c r="H72" s="23">
        <f t="shared" si="10"/>
        <v>0</v>
      </c>
      <c r="I72" s="23">
        <f t="shared" si="11"/>
        <v>0</v>
      </c>
    </row>
    <row r="73" spans="1:9" x14ac:dyDescent="0.2">
      <c r="A73" s="9" t="s">
        <v>76</v>
      </c>
      <c r="B73" s="10">
        <v>3.37</v>
      </c>
      <c r="C73" s="73"/>
      <c r="D73" s="12">
        <f t="shared" si="8"/>
        <v>0</v>
      </c>
      <c r="E73" s="11" t="str">
        <f t="shared" si="9"/>
        <v/>
      </c>
      <c r="F73" s="73"/>
      <c r="G73" s="28"/>
      <c r="H73" s="23">
        <f t="shared" si="10"/>
        <v>0</v>
      </c>
      <c r="I73" s="23">
        <f t="shared" si="11"/>
        <v>0</v>
      </c>
    </row>
    <row r="74" spans="1:9" x14ac:dyDescent="0.2">
      <c r="A74" s="9" t="s">
        <v>77</v>
      </c>
      <c r="B74" s="10">
        <v>5.62</v>
      </c>
      <c r="C74" s="73"/>
      <c r="D74" s="12">
        <f t="shared" si="8"/>
        <v>0</v>
      </c>
      <c r="E74" s="11" t="str">
        <f t="shared" si="9"/>
        <v/>
      </c>
      <c r="F74" s="73"/>
      <c r="G74" s="28"/>
      <c r="H74" s="23">
        <f t="shared" si="10"/>
        <v>0</v>
      </c>
      <c r="I74" s="23">
        <f t="shared" si="11"/>
        <v>0</v>
      </c>
    </row>
    <row r="75" spans="1:9" x14ac:dyDescent="0.2">
      <c r="A75" s="9" t="s">
        <v>78</v>
      </c>
      <c r="B75" s="10">
        <v>3.37</v>
      </c>
      <c r="C75" s="73"/>
      <c r="D75" s="12">
        <f t="shared" si="8"/>
        <v>0</v>
      </c>
      <c r="E75" s="11" t="str">
        <f t="shared" si="9"/>
        <v/>
      </c>
      <c r="F75" s="73"/>
      <c r="G75" s="28"/>
      <c r="H75" s="23">
        <f t="shared" si="10"/>
        <v>0</v>
      </c>
      <c r="I75" s="23">
        <f t="shared" si="11"/>
        <v>0</v>
      </c>
    </row>
    <row r="76" spans="1:9" x14ac:dyDescent="0.2">
      <c r="A76" s="79" t="s">
        <v>101</v>
      </c>
      <c r="B76" s="10">
        <v>4.5</v>
      </c>
      <c r="C76" s="73"/>
      <c r="D76" s="12">
        <f t="shared" si="8"/>
        <v>0</v>
      </c>
      <c r="E76" s="11" t="str">
        <f t="shared" si="9"/>
        <v/>
      </c>
      <c r="F76" s="73"/>
      <c r="G76" s="28"/>
      <c r="H76" s="23">
        <f t="shared" si="10"/>
        <v>0</v>
      </c>
      <c r="I76" s="23">
        <f t="shared" si="11"/>
        <v>0</v>
      </c>
    </row>
    <row r="77" spans="1:9" x14ac:dyDescent="0.2">
      <c r="A77" s="79" t="s">
        <v>102</v>
      </c>
      <c r="B77" s="10">
        <v>4.5</v>
      </c>
      <c r="C77" s="73"/>
      <c r="D77" s="12">
        <f t="shared" si="8"/>
        <v>0</v>
      </c>
      <c r="E77" s="11" t="str">
        <f t="shared" si="9"/>
        <v/>
      </c>
      <c r="F77" s="73"/>
      <c r="G77" s="28"/>
      <c r="H77" s="23">
        <f t="shared" si="10"/>
        <v>0</v>
      </c>
      <c r="I77" s="23">
        <f t="shared" si="11"/>
        <v>0</v>
      </c>
    </row>
    <row r="78" spans="1:9" x14ac:dyDescent="0.2">
      <c r="A78" s="9" t="s">
        <v>79</v>
      </c>
      <c r="B78" s="10">
        <v>3.37</v>
      </c>
      <c r="C78" s="73"/>
      <c r="D78" s="12">
        <f t="shared" si="8"/>
        <v>0</v>
      </c>
      <c r="E78" s="11" t="str">
        <f t="shared" si="9"/>
        <v/>
      </c>
      <c r="F78" s="73"/>
      <c r="G78" s="28"/>
      <c r="H78" s="23">
        <f t="shared" si="10"/>
        <v>0</v>
      </c>
      <c r="I78" s="23">
        <f t="shared" si="11"/>
        <v>0</v>
      </c>
    </row>
    <row r="79" spans="1:9" x14ac:dyDescent="0.2">
      <c r="A79" s="8"/>
      <c r="B79" s="12">
        <f>SUM(B69:B78)</f>
        <v>47.22</v>
      </c>
      <c r="C79" s="8"/>
      <c r="D79" s="54">
        <f>SUM(D69:D78)</f>
        <v>0</v>
      </c>
      <c r="E79" s="15"/>
      <c r="F79" s="33">
        <f>COUNTIF(H69:H78,"&lt;&gt;0")</f>
        <v>0</v>
      </c>
      <c r="G79" s="1"/>
    </row>
    <row r="80" spans="1:9" x14ac:dyDescent="0.2">
      <c r="A80" s="8"/>
      <c r="B80" s="14"/>
      <c r="C80" s="8"/>
      <c r="D80" s="14"/>
      <c r="E80" s="15"/>
      <c r="F80" s="49">
        <f>SUM(H69:H78)</f>
        <v>0</v>
      </c>
      <c r="G80" s="1"/>
    </row>
    <row r="81" spans="1:9" x14ac:dyDescent="0.2">
      <c r="A81" s="8"/>
      <c r="B81" s="14"/>
      <c r="C81" s="8"/>
      <c r="D81" s="14"/>
      <c r="E81" s="15"/>
      <c r="F81" s="49"/>
      <c r="G81" s="1"/>
    </row>
    <row r="82" spans="1:9" x14ac:dyDescent="0.2">
      <c r="A82" s="8"/>
      <c r="B82" s="14"/>
      <c r="C82" s="8"/>
      <c r="D82" s="14"/>
      <c r="E82" s="15"/>
      <c r="F82" s="49"/>
      <c r="G82" s="1"/>
    </row>
    <row r="83" spans="1:9" x14ac:dyDescent="0.2">
      <c r="A83" s="16" t="s">
        <v>80</v>
      </c>
      <c r="D83" s="14"/>
    </row>
    <row r="84" spans="1:9" ht="21" x14ac:dyDescent="0.2">
      <c r="A84" s="76" t="s">
        <v>43</v>
      </c>
      <c r="B84" s="77" t="s">
        <v>44</v>
      </c>
      <c r="C84" s="77" t="s">
        <v>45</v>
      </c>
      <c r="D84" s="77" t="s">
        <v>46</v>
      </c>
      <c r="E84" s="78" t="s">
        <v>47</v>
      </c>
      <c r="F84" s="77" t="s">
        <v>48</v>
      </c>
      <c r="G84" s="26" t="s">
        <v>61</v>
      </c>
    </row>
    <row r="85" spans="1:9" x14ac:dyDescent="0.2">
      <c r="A85" s="69"/>
      <c r="B85" s="69"/>
      <c r="C85" s="69"/>
      <c r="D85" s="70"/>
      <c r="E85" s="71"/>
      <c r="F85" s="72" t="s">
        <v>50</v>
      </c>
      <c r="G85" s="1"/>
    </row>
    <row r="86" spans="1:9" x14ac:dyDescent="0.2">
      <c r="A86" s="9" t="s">
        <v>81</v>
      </c>
      <c r="B86" s="10">
        <v>5.62</v>
      </c>
      <c r="C86" s="73"/>
      <c r="D86" s="12">
        <f t="shared" ref="D86:D94" si="12">IF(AND(C86&lt;=10,C86&gt;=6),(B86),(0))</f>
        <v>0</v>
      </c>
      <c r="E86" s="11" t="str">
        <f t="shared" ref="E86:E94" si="13">IF(AND(C86&gt;=6,C86&lt;=10),"APROBADA",IF(AND(C86&gt;=0,C86&lt;6,C86&lt;&gt;""),"REPROBADA",""))</f>
        <v/>
      </c>
      <c r="F86" s="73"/>
      <c r="G86" s="28"/>
      <c r="H86" s="23">
        <f t="shared" ref="H86:H94" si="14">IF(OR(AND(E86&lt;&gt;"APROBADA",OR(F86="x",F86="X")),E86="REPROBADA"),B86,0)</f>
        <v>0</v>
      </c>
      <c r="I86" s="23">
        <f t="shared" ref="I86:I94" si="15">IF(E86="REPROBADA",B86,0)</f>
        <v>0</v>
      </c>
    </row>
    <row r="87" spans="1:9" x14ac:dyDescent="0.2">
      <c r="A87" s="9" t="s">
        <v>82</v>
      </c>
      <c r="B87" s="10">
        <v>5.62</v>
      </c>
      <c r="C87" s="73"/>
      <c r="D87" s="12">
        <f t="shared" si="12"/>
        <v>0</v>
      </c>
      <c r="E87" s="11" t="str">
        <f t="shared" si="13"/>
        <v/>
      </c>
      <c r="F87" s="73"/>
      <c r="G87" s="28"/>
      <c r="H87" s="23">
        <f t="shared" si="14"/>
        <v>0</v>
      </c>
      <c r="I87" s="23">
        <f t="shared" si="15"/>
        <v>0</v>
      </c>
    </row>
    <row r="88" spans="1:9" x14ac:dyDescent="0.2">
      <c r="A88" s="9" t="s">
        <v>83</v>
      </c>
      <c r="B88" s="10">
        <v>4.5</v>
      </c>
      <c r="C88" s="73"/>
      <c r="D88" s="12">
        <f t="shared" si="12"/>
        <v>0</v>
      </c>
      <c r="E88" s="11" t="str">
        <f t="shared" si="13"/>
        <v/>
      </c>
      <c r="F88" s="73"/>
      <c r="G88" s="28"/>
      <c r="H88" s="23">
        <f t="shared" si="14"/>
        <v>0</v>
      </c>
      <c r="I88" s="23">
        <f t="shared" si="15"/>
        <v>0</v>
      </c>
    </row>
    <row r="89" spans="1:9" x14ac:dyDescent="0.2">
      <c r="A89" s="9" t="s">
        <v>84</v>
      </c>
      <c r="B89" s="10">
        <v>6.75</v>
      </c>
      <c r="C89" s="73"/>
      <c r="D89" s="12">
        <f t="shared" si="12"/>
        <v>0</v>
      </c>
      <c r="E89" s="11" t="str">
        <f t="shared" si="13"/>
        <v/>
      </c>
      <c r="F89" s="73"/>
      <c r="G89" s="28"/>
      <c r="H89" s="23">
        <f t="shared" si="14"/>
        <v>0</v>
      </c>
      <c r="I89" s="23">
        <f t="shared" si="15"/>
        <v>0</v>
      </c>
    </row>
    <row r="90" spans="1:9" x14ac:dyDescent="0.2">
      <c r="A90" s="9" t="s">
        <v>85</v>
      </c>
      <c r="B90" s="10">
        <v>5.62</v>
      </c>
      <c r="C90" s="73"/>
      <c r="D90" s="12">
        <f t="shared" si="12"/>
        <v>0</v>
      </c>
      <c r="E90" s="11" t="str">
        <f t="shared" si="13"/>
        <v/>
      </c>
      <c r="F90" s="73"/>
      <c r="G90" s="28"/>
      <c r="H90" s="23">
        <f t="shared" si="14"/>
        <v>0</v>
      </c>
      <c r="I90" s="23">
        <f t="shared" si="15"/>
        <v>0</v>
      </c>
    </row>
    <row r="91" spans="1:9" x14ac:dyDescent="0.2">
      <c r="A91" s="9" t="s">
        <v>103</v>
      </c>
      <c r="B91" s="10">
        <v>4.5</v>
      </c>
      <c r="C91" s="73"/>
      <c r="D91" s="12">
        <f t="shared" si="12"/>
        <v>0</v>
      </c>
      <c r="E91" s="11" t="str">
        <f t="shared" si="13"/>
        <v/>
      </c>
      <c r="F91" s="73"/>
      <c r="G91" s="28"/>
      <c r="H91" s="23">
        <f t="shared" si="14"/>
        <v>0</v>
      </c>
      <c r="I91" s="23">
        <f t="shared" si="15"/>
        <v>0</v>
      </c>
    </row>
    <row r="92" spans="1:9" x14ac:dyDescent="0.2">
      <c r="A92" s="9" t="s">
        <v>104</v>
      </c>
      <c r="B92" s="10">
        <v>4.5</v>
      </c>
      <c r="C92" s="73"/>
      <c r="D92" s="12">
        <f t="shared" si="12"/>
        <v>0</v>
      </c>
      <c r="E92" s="11" t="str">
        <f t="shared" si="13"/>
        <v/>
      </c>
      <c r="F92" s="73"/>
      <c r="G92" s="28"/>
      <c r="H92" s="23">
        <f t="shared" si="14"/>
        <v>0</v>
      </c>
      <c r="I92" s="23">
        <f t="shared" si="15"/>
        <v>0</v>
      </c>
    </row>
    <row r="93" spans="1:9" x14ac:dyDescent="0.2">
      <c r="A93" s="9" t="s">
        <v>105</v>
      </c>
      <c r="B93" s="10">
        <v>4.5</v>
      </c>
      <c r="C93" s="73"/>
      <c r="D93" s="12">
        <f t="shared" si="12"/>
        <v>0</v>
      </c>
      <c r="E93" s="11" t="str">
        <f t="shared" si="13"/>
        <v/>
      </c>
      <c r="F93" s="73"/>
      <c r="G93" s="28"/>
      <c r="H93" s="23">
        <f t="shared" si="14"/>
        <v>0</v>
      </c>
      <c r="I93" s="23">
        <f t="shared" si="15"/>
        <v>0</v>
      </c>
    </row>
    <row r="94" spans="1:9" x14ac:dyDescent="0.2">
      <c r="A94" s="9" t="s">
        <v>86</v>
      </c>
      <c r="B94" s="10">
        <v>3.37</v>
      </c>
      <c r="C94" s="73"/>
      <c r="D94" s="12">
        <f t="shared" si="12"/>
        <v>0</v>
      </c>
      <c r="E94" s="11" t="str">
        <f t="shared" si="13"/>
        <v/>
      </c>
      <c r="F94" s="73"/>
      <c r="G94" s="28"/>
      <c r="H94" s="23">
        <f t="shared" si="14"/>
        <v>0</v>
      </c>
      <c r="I94" s="23">
        <f t="shared" si="15"/>
        <v>0</v>
      </c>
    </row>
    <row r="95" spans="1:9" x14ac:dyDescent="0.2">
      <c r="A95" s="8"/>
      <c r="B95" s="12">
        <f>SUM(B86:B94)</f>
        <v>44.98</v>
      </c>
      <c r="C95" s="8"/>
      <c r="D95" s="54">
        <f>SUM(D86:D94)</f>
        <v>0</v>
      </c>
      <c r="E95" s="13"/>
      <c r="F95" s="33">
        <f>COUNTIF(H86:H94,"&lt;&gt;0")</f>
        <v>0</v>
      </c>
      <c r="G95" s="1"/>
    </row>
    <row r="96" spans="1:9" x14ac:dyDescent="0.2">
      <c r="A96" s="8"/>
      <c r="B96" s="14"/>
      <c r="C96" s="8"/>
      <c r="D96" s="14"/>
      <c r="E96" s="15"/>
      <c r="F96" s="49">
        <f>SUM(H86:H94)</f>
        <v>0</v>
      </c>
      <c r="G96" s="1"/>
    </row>
    <row r="97" spans="1:9" x14ac:dyDescent="0.2">
      <c r="A97" s="16" t="s">
        <v>87</v>
      </c>
    </row>
    <row r="98" spans="1:9" ht="21" x14ac:dyDescent="0.2">
      <c r="A98" s="76" t="s">
        <v>43</v>
      </c>
      <c r="B98" s="77" t="s">
        <v>44</v>
      </c>
      <c r="C98" s="77" t="s">
        <v>45</v>
      </c>
      <c r="D98" s="77" t="s">
        <v>46</v>
      </c>
      <c r="E98" s="78" t="s">
        <v>47</v>
      </c>
      <c r="F98" s="77" t="s">
        <v>48</v>
      </c>
      <c r="G98" s="26" t="s">
        <v>61</v>
      </c>
    </row>
    <row r="99" spans="1:9" x14ac:dyDescent="0.2">
      <c r="A99" s="69"/>
      <c r="B99" s="69"/>
      <c r="C99" s="69"/>
      <c r="D99" s="70"/>
      <c r="E99" s="71"/>
      <c r="F99" s="72" t="s">
        <v>50</v>
      </c>
      <c r="G99" s="1"/>
    </row>
    <row r="100" spans="1:9" x14ac:dyDescent="0.2">
      <c r="A100" s="9" t="s">
        <v>88</v>
      </c>
      <c r="B100" s="10">
        <v>5.62</v>
      </c>
      <c r="C100" s="73"/>
      <c r="D100" s="12">
        <f t="shared" ref="D100:D108" si="16">IF(AND(C100&lt;=10,C100&gt;=6),(B100),(0))</f>
        <v>0</v>
      </c>
      <c r="E100" s="11" t="str">
        <f t="shared" ref="E100:E108" si="17">IF(AND(C100&gt;=6,C100&lt;=10),"APROBADA",IF(AND(C100&gt;=0,C100&lt;6,C100&lt;&gt;""),"REPROBADA",""))</f>
        <v/>
      </c>
      <c r="F100" s="73"/>
      <c r="G100" s="28"/>
      <c r="H100" s="23">
        <f t="shared" ref="H100:H108" si="18">IF(OR(AND(E100&lt;&gt;"APROBADA",OR(F100="x",F100="X")),E100="REPROBADA"),B100,0)</f>
        <v>0</v>
      </c>
      <c r="I100" s="23">
        <f t="shared" ref="I100:I108" si="19">IF(E100="REPROBADA",B100,0)</f>
        <v>0</v>
      </c>
    </row>
    <row r="101" spans="1:9" x14ac:dyDescent="0.2">
      <c r="A101" s="9" t="s">
        <v>89</v>
      </c>
      <c r="B101" s="10">
        <v>5.62</v>
      </c>
      <c r="C101" s="73"/>
      <c r="D101" s="12">
        <f t="shared" si="16"/>
        <v>0</v>
      </c>
      <c r="E101" s="11" t="str">
        <f t="shared" si="17"/>
        <v/>
      </c>
      <c r="F101" s="73"/>
      <c r="G101" s="28"/>
      <c r="H101" s="23">
        <f t="shared" si="18"/>
        <v>0</v>
      </c>
      <c r="I101" s="23">
        <f t="shared" si="19"/>
        <v>0</v>
      </c>
    </row>
    <row r="102" spans="1:9" x14ac:dyDescent="0.2">
      <c r="A102" s="9" t="s">
        <v>90</v>
      </c>
      <c r="B102" s="10">
        <v>4.5</v>
      </c>
      <c r="C102" s="73"/>
      <c r="D102" s="12">
        <f t="shared" si="16"/>
        <v>0</v>
      </c>
      <c r="E102" s="11" t="str">
        <f t="shared" si="17"/>
        <v/>
      </c>
      <c r="F102" s="73"/>
      <c r="G102" s="28"/>
      <c r="H102" s="23">
        <f t="shared" si="18"/>
        <v>0</v>
      </c>
      <c r="I102" s="23">
        <f t="shared" si="19"/>
        <v>0</v>
      </c>
    </row>
    <row r="103" spans="1:9" x14ac:dyDescent="0.2">
      <c r="A103" s="9" t="s">
        <v>91</v>
      </c>
      <c r="B103" s="10">
        <v>6.75</v>
      </c>
      <c r="C103" s="73"/>
      <c r="D103" s="12">
        <f t="shared" si="16"/>
        <v>0</v>
      </c>
      <c r="E103" s="11" t="str">
        <f t="shared" si="17"/>
        <v/>
      </c>
      <c r="F103" s="73"/>
      <c r="G103" s="28"/>
      <c r="H103" s="23">
        <f t="shared" si="18"/>
        <v>0</v>
      </c>
      <c r="I103" s="23">
        <f t="shared" si="19"/>
        <v>0</v>
      </c>
    </row>
    <row r="104" spans="1:9" x14ac:dyDescent="0.2">
      <c r="A104" s="9" t="s">
        <v>92</v>
      </c>
      <c r="B104" s="56">
        <v>0</v>
      </c>
      <c r="C104" s="73"/>
      <c r="D104" s="64">
        <f t="shared" si="16"/>
        <v>0</v>
      </c>
      <c r="E104" s="11" t="str">
        <f t="shared" si="17"/>
        <v/>
      </c>
      <c r="F104" s="73"/>
      <c r="G104" s="28"/>
      <c r="H104" s="23">
        <f t="shared" si="18"/>
        <v>0</v>
      </c>
      <c r="I104" s="23">
        <f t="shared" si="19"/>
        <v>0</v>
      </c>
    </row>
    <row r="105" spans="1:9" x14ac:dyDescent="0.2">
      <c r="A105" s="9" t="s">
        <v>106</v>
      </c>
      <c r="B105" s="10">
        <v>5.62</v>
      </c>
      <c r="C105" s="73"/>
      <c r="D105" s="12">
        <f t="shared" si="16"/>
        <v>0</v>
      </c>
      <c r="E105" s="11" t="str">
        <f t="shared" si="17"/>
        <v/>
      </c>
      <c r="F105" s="73"/>
      <c r="G105" s="28"/>
      <c r="H105" s="23">
        <f t="shared" si="18"/>
        <v>0</v>
      </c>
      <c r="I105" s="23">
        <f t="shared" si="19"/>
        <v>0</v>
      </c>
    </row>
    <row r="106" spans="1:9" x14ac:dyDescent="0.2">
      <c r="A106" s="9" t="s">
        <v>107</v>
      </c>
      <c r="B106" s="10">
        <v>3.37</v>
      </c>
      <c r="C106" s="73"/>
      <c r="D106" s="12">
        <f t="shared" si="16"/>
        <v>0</v>
      </c>
      <c r="E106" s="11" t="str">
        <f t="shared" si="17"/>
        <v/>
      </c>
      <c r="F106" s="73"/>
      <c r="G106" s="28"/>
      <c r="H106" s="23">
        <f t="shared" si="18"/>
        <v>0</v>
      </c>
      <c r="I106" s="23">
        <f t="shared" si="19"/>
        <v>0</v>
      </c>
    </row>
    <row r="107" spans="1:9" x14ac:dyDescent="0.2">
      <c r="A107" s="9" t="s">
        <v>108</v>
      </c>
      <c r="B107" s="10">
        <v>3.37</v>
      </c>
      <c r="C107" s="73"/>
      <c r="D107" s="12">
        <f t="shared" si="16"/>
        <v>0</v>
      </c>
      <c r="E107" s="11" t="str">
        <f t="shared" si="17"/>
        <v/>
      </c>
      <c r="F107" s="73"/>
      <c r="G107" s="28"/>
      <c r="H107" s="23">
        <f t="shared" si="18"/>
        <v>0</v>
      </c>
      <c r="I107" s="23">
        <f t="shared" si="19"/>
        <v>0</v>
      </c>
    </row>
    <row r="108" spans="1:9" x14ac:dyDescent="0.2">
      <c r="A108" s="9" t="s">
        <v>109</v>
      </c>
      <c r="B108" s="10">
        <v>3.37</v>
      </c>
      <c r="C108" s="73"/>
      <c r="D108" s="12">
        <f t="shared" si="16"/>
        <v>0</v>
      </c>
      <c r="E108" s="11" t="str">
        <f t="shared" si="17"/>
        <v/>
      </c>
      <c r="F108" s="73"/>
      <c r="G108" s="28"/>
      <c r="H108" s="23">
        <f t="shared" si="18"/>
        <v>0</v>
      </c>
      <c r="I108" s="23">
        <f t="shared" si="19"/>
        <v>0</v>
      </c>
    </row>
    <row r="109" spans="1:9" x14ac:dyDescent="0.2">
      <c r="A109" s="8"/>
      <c r="B109" s="12">
        <f>SUM(B100:B108)</f>
        <v>38.22</v>
      </c>
      <c r="C109" s="8"/>
      <c r="D109" s="54">
        <f>SUM(D100:D108)</f>
        <v>0</v>
      </c>
      <c r="E109" s="13"/>
      <c r="F109" s="33">
        <f>COUNTIF(H100:H108,"&lt;&gt;0")</f>
        <v>0</v>
      </c>
      <c r="G109" s="1"/>
    </row>
    <row r="110" spans="1:9" x14ac:dyDescent="0.2">
      <c r="A110" s="8"/>
      <c r="B110" s="14"/>
      <c r="C110" s="8"/>
      <c r="D110" s="14"/>
      <c r="E110" s="15"/>
      <c r="F110" s="49">
        <f>SUM(H100:H108)</f>
        <v>0</v>
      </c>
      <c r="G110" s="1"/>
    </row>
    <row r="111" spans="1:9" x14ac:dyDescent="0.2">
      <c r="A111" s="16" t="s">
        <v>93</v>
      </c>
    </row>
    <row r="112" spans="1:9" ht="21" x14ac:dyDescent="0.2">
      <c r="A112" s="76" t="s">
        <v>43</v>
      </c>
      <c r="B112" s="77" t="s">
        <v>44</v>
      </c>
      <c r="C112" s="77" t="s">
        <v>45</v>
      </c>
      <c r="D112" s="77" t="s">
        <v>46</v>
      </c>
      <c r="E112" s="78" t="s">
        <v>47</v>
      </c>
      <c r="F112" s="77" t="s">
        <v>48</v>
      </c>
      <c r="G112" s="26" t="s">
        <v>61</v>
      </c>
    </row>
    <row r="113" spans="1:9" x14ac:dyDescent="0.2">
      <c r="A113" s="69"/>
      <c r="B113" s="69"/>
      <c r="C113" s="69"/>
      <c r="D113" s="70"/>
      <c r="E113" s="71"/>
      <c r="F113" s="72" t="s">
        <v>50</v>
      </c>
      <c r="G113" s="1"/>
    </row>
    <row r="114" spans="1:9" x14ac:dyDescent="0.2">
      <c r="A114" s="9" t="s">
        <v>94</v>
      </c>
      <c r="B114" s="10">
        <v>5.62</v>
      </c>
      <c r="C114" s="73"/>
      <c r="D114" s="12">
        <f t="shared" ref="D114:D122" si="20">IF(AND(C114&lt;=10,C114&gt;=6),(B114),(0))</f>
        <v>0</v>
      </c>
      <c r="E114" s="11" t="str">
        <f t="shared" ref="E114:E123" si="21">IF(AND(C114&gt;=6,C114&lt;=10),"APROBADA",IF(AND(C114&gt;=0,C114&lt;6,C114&lt;&gt;""),"REPROBADA",""))</f>
        <v/>
      </c>
      <c r="F114" s="73"/>
      <c r="G114" s="28"/>
      <c r="H114" s="23">
        <f t="shared" ref="H114:H122" si="22">IF(OR(AND(E114&lt;&gt;"APROBADA",OR(F114="x",F114="X")),E114="REPROBADA"),B114,0)</f>
        <v>0</v>
      </c>
      <c r="I114" s="23">
        <f t="shared" ref="I114:I122" si="23">IF(E114="REPROBADA",B114,0)</f>
        <v>0</v>
      </c>
    </row>
    <row r="115" spans="1:9" x14ac:dyDescent="0.2">
      <c r="A115" s="9" t="s">
        <v>95</v>
      </c>
      <c r="B115" s="10">
        <v>5.62</v>
      </c>
      <c r="C115" s="73"/>
      <c r="D115" s="12">
        <f t="shared" si="20"/>
        <v>0</v>
      </c>
      <c r="E115" s="11" t="str">
        <f t="shared" si="21"/>
        <v/>
      </c>
      <c r="F115" s="73"/>
      <c r="G115" s="28"/>
      <c r="H115" s="23">
        <f t="shared" si="22"/>
        <v>0</v>
      </c>
      <c r="I115" s="23">
        <f t="shared" si="23"/>
        <v>0</v>
      </c>
    </row>
    <row r="116" spans="1:9" x14ac:dyDescent="0.2">
      <c r="A116" s="9" t="s">
        <v>96</v>
      </c>
      <c r="B116" s="10">
        <v>4.5</v>
      </c>
      <c r="C116" s="73"/>
      <c r="D116" s="12">
        <f t="shared" si="20"/>
        <v>0</v>
      </c>
      <c r="E116" s="11" t="str">
        <f t="shared" si="21"/>
        <v/>
      </c>
      <c r="F116" s="73"/>
      <c r="G116" s="28"/>
      <c r="H116" s="23">
        <f t="shared" si="22"/>
        <v>0</v>
      </c>
      <c r="I116" s="23">
        <f t="shared" si="23"/>
        <v>0</v>
      </c>
    </row>
    <row r="117" spans="1:9" x14ac:dyDescent="0.2">
      <c r="A117" s="9" t="s">
        <v>97</v>
      </c>
      <c r="B117" s="10">
        <v>6.75</v>
      </c>
      <c r="C117" s="73"/>
      <c r="D117" s="12">
        <f t="shared" si="20"/>
        <v>0</v>
      </c>
      <c r="E117" s="11" t="str">
        <f t="shared" si="21"/>
        <v/>
      </c>
      <c r="F117" s="73"/>
      <c r="G117" s="28"/>
      <c r="H117" s="23">
        <f t="shared" si="22"/>
        <v>0</v>
      </c>
      <c r="I117" s="23">
        <f t="shared" si="23"/>
        <v>0</v>
      </c>
    </row>
    <row r="118" spans="1:9" x14ac:dyDescent="0.2">
      <c r="A118" s="9" t="s">
        <v>98</v>
      </c>
      <c r="B118" s="56">
        <v>0</v>
      </c>
      <c r="C118" s="73"/>
      <c r="D118" s="64">
        <f t="shared" si="20"/>
        <v>0</v>
      </c>
      <c r="E118" s="11" t="str">
        <f t="shared" si="21"/>
        <v/>
      </c>
      <c r="F118" s="73"/>
      <c r="G118" s="28"/>
      <c r="H118" s="23">
        <f t="shared" si="22"/>
        <v>0</v>
      </c>
      <c r="I118" s="23">
        <f t="shared" si="23"/>
        <v>0</v>
      </c>
    </row>
    <row r="119" spans="1:9" x14ac:dyDescent="0.2">
      <c r="A119" s="9" t="s">
        <v>110</v>
      </c>
      <c r="B119" s="10">
        <v>4.5</v>
      </c>
      <c r="C119" s="73"/>
      <c r="D119" s="12">
        <f t="shared" si="20"/>
        <v>0</v>
      </c>
      <c r="E119" s="11" t="str">
        <f t="shared" si="21"/>
        <v/>
      </c>
      <c r="F119" s="73"/>
      <c r="G119" s="28"/>
      <c r="H119" s="23">
        <f t="shared" si="22"/>
        <v>0</v>
      </c>
      <c r="I119" s="23">
        <f t="shared" si="23"/>
        <v>0</v>
      </c>
    </row>
    <row r="120" spans="1:9" x14ac:dyDescent="0.2">
      <c r="A120" s="9" t="s">
        <v>112</v>
      </c>
      <c r="B120" s="10">
        <v>4.5</v>
      </c>
      <c r="C120" s="73"/>
      <c r="D120" s="12">
        <f t="shared" si="20"/>
        <v>0</v>
      </c>
      <c r="E120" s="11" t="str">
        <f t="shared" si="21"/>
        <v/>
      </c>
      <c r="F120" s="73"/>
      <c r="G120" s="28"/>
      <c r="H120" s="23">
        <f>IF(OR(AND(E120&lt;&gt;"APROBADA",OR(F120="x",F120="X")),E120="REPROBADA"),B120,0)</f>
        <v>0</v>
      </c>
      <c r="I120" s="23">
        <f t="shared" si="23"/>
        <v>0</v>
      </c>
    </row>
    <row r="121" spans="1:9" x14ac:dyDescent="0.2">
      <c r="A121" s="9" t="s">
        <v>111</v>
      </c>
      <c r="B121" s="10">
        <v>4.5</v>
      </c>
      <c r="C121" s="73"/>
      <c r="D121" s="12">
        <f t="shared" si="20"/>
        <v>0</v>
      </c>
      <c r="E121" s="11" t="str">
        <f t="shared" si="21"/>
        <v/>
      </c>
      <c r="F121" s="73"/>
      <c r="G121" s="28"/>
      <c r="H121" s="23">
        <f t="shared" si="22"/>
        <v>0</v>
      </c>
      <c r="I121" s="23">
        <f t="shared" si="23"/>
        <v>0</v>
      </c>
    </row>
    <row r="122" spans="1:9" x14ac:dyDescent="0.2">
      <c r="A122" s="9" t="s">
        <v>113</v>
      </c>
      <c r="B122" s="10">
        <v>5.62</v>
      </c>
      <c r="C122" s="73"/>
      <c r="D122" s="12">
        <f t="shared" si="20"/>
        <v>0</v>
      </c>
      <c r="E122" s="11" t="str">
        <f t="shared" si="21"/>
        <v/>
      </c>
      <c r="F122" s="73"/>
      <c r="G122" s="28"/>
      <c r="H122" s="23">
        <f t="shared" si="22"/>
        <v>0</v>
      </c>
      <c r="I122" s="23">
        <f t="shared" si="23"/>
        <v>0</v>
      </c>
    </row>
    <row r="123" spans="1:9" x14ac:dyDescent="0.2">
      <c r="B123" s="12">
        <f>SUM(B114:B122)</f>
        <v>41.61</v>
      </c>
      <c r="C123" s="8"/>
      <c r="D123" s="54">
        <f>SUM(D114:D122)</f>
        <v>0</v>
      </c>
      <c r="E123" s="13" t="str">
        <f t="shared" si="21"/>
        <v/>
      </c>
      <c r="F123" s="33">
        <f>COUNTIF(H114:H122,"&lt;&gt;0")</f>
        <v>0</v>
      </c>
      <c r="G123" s="1"/>
    </row>
    <row r="124" spans="1:9" x14ac:dyDescent="0.2">
      <c r="F124" s="49">
        <f>SUM(H114:H122)</f>
        <v>0</v>
      </c>
    </row>
    <row r="125" spans="1:9" x14ac:dyDescent="0.2"/>
    <row r="126" spans="1:9" ht="13.5" customHeight="1" x14ac:dyDescent="0.2"/>
    <row r="127" spans="1:9" ht="12.75" customHeight="1" x14ac:dyDescent="0.2"/>
    <row r="128" spans="1:9"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sheetData>
  <sheetProtection selectLockedCells="1"/>
  <mergeCells count="26">
    <mergeCell ref="C38:D38"/>
    <mergeCell ref="E38:F38"/>
    <mergeCell ref="B1:F1"/>
    <mergeCell ref="B2:C2"/>
    <mergeCell ref="A3:F3"/>
    <mergeCell ref="A4:F4"/>
    <mergeCell ref="C10:D10"/>
    <mergeCell ref="C11:D11"/>
    <mergeCell ref="C12:D12"/>
    <mergeCell ref="A14:B14"/>
    <mergeCell ref="C14:F14"/>
    <mergeCell ref="A15:F15"/>
    <mergeCell ref="A16:F16"/>
    <mergeCell ref="C7:D7"/>
    <mergeCell ref="C37:E37"/>
    <mergeCell ref="A18:A19"/>
    <mergeCell ref="B18:C18"/>
    <mergeCell ref="D18:E18"/>
    <mergeCell ref="B19:C19"/>
    <mergeCell ref="D19:E19"/>
    <mergeCell ref="A28:F28"/>
    <mergeCell ref="A29:F29"/>
    <mergeCell ref="A30:F30"/>
    <mergeCell ref="A31:F31"/>
    <mergeCell ref="A32:F32"/>
    <mergeCell ref="C33:E33"/>
  </mergeCells>
  <conditionalFormatting sqref="A3:A5">
    <cfRule type="cellIs" dxfId="65" priority="9" operator="equal">
      <formula>"PROCEDE"</formula>
    </cfRule>
    <cfRule type="cellIs" dxfId="64" priority="10" operator="equal">
      <formula>"NO PROCEDE INSCRIPCIÓN"</formula>
    </cfRule>
  </conditionalFormatting>
  <conditionalFormatting sqref="E86:E94 E100:E108 E114:E122 E69:E78 E55:E63 E41:E49">
    <cfRule type="cellIs" dxfId="63" priority="8" operator="equal">
      <formula>"REPROBADA"</formula>
    </cfRule>
  </conditionalFormatting>
  <conditionalFormatting sqref="F9">
    <cfRule type="cellIs" dxfId="62" priority="6" operator="equal">
      <formula>1</formula>
    </cfRule>
  </conditionalFormatting>
  <conditionalFormatting sqref="A3">
    <cfRule type="cellIs" dxfId="61" priority="2" operator="equal">
      <formula>"PROCEDE"</formula>
    </cfRule>
    <cfRule type="cellIs" dxfId="60" priority="3" operator="equal">
      <formula>"NO PROCEDE INSCRIPCIÓN"</formula>
    </cfRule>
  </conditionalFormatting>
  <conditionalFormatting sqref="E7">
    <cfRule type="cellIs" dxfId="59" priority="1" operator="greaterThan">
      <formula>80</formula>
    </cfRule>
  </conditionalFormatting>
  <pageMargins left="0" right="0" top="0.94488188976377963" bottom="0.55118110236220474" header="0.11811023622047245" footer="0.86614173228346458"/>
  <pageSetup orientation="portrait" r:id="rId1"/>
  <headerFooter>
    <oddHeader>&amp;C&amp;12GUÍA DE CÁLCULO DE CRÉDITOS&amp;10
&amp;"Verdana,Negrita"&amp;14TÉCNICO EN MECATRÓNICA&amp;"Verdana,Normal"&amp;10
&amp;12PLAN DE ESTUDIOS 2009</oddHeader>
    <oddFooter>&amp;L© IPN - CECYT 10 CVM
&amp;5&amp;K01+048LOGG/JBG&amp;C&amp;P de &amp;N&amp;RSSEIS/GE/v26jul2016</oddFooter>
  </headerFooter>
  <rowBreaks count="2" manualBreakCount="2">
    <brk id="37" max="5" man="1"/>
    <brk id="82" max="5" man="1"/>
  </rowBreaks>
  <drawing r:id="rId2"/>
  <tableParts count="6">
    <tablePart r:id="rId3"/>
    <tablePart r:id="rId4"/>
    <tablePart r:id="rId5"/>
    <tablePart r:id="rId6"/>
    <tablePart r:id="rId7"/>
    <tablePart r:id="rId8"/>
  </tableParts>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4a7a400-1ece-4d8e-966e-93054fd9277f">
      <Terms xmlns="http://schemas.microsoft.com/office/infopath/2007/PartnerControls"/>
    </lcf76f155ced4ddcb4097134ff3c332f>
    <TaxCatchAll xmlns="7761765e-d6aa-443a-932b-c9e83e69bf3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5444E5CDB2142C40894EE65C6BC7F5C1" ma:contentTypeVersion="10" ma:contentTypeDescription="Crear nuevo documento." ma:contentTypeScope="" ma:versionID="bc6c9c1c84b4ea068d795e471b916788">
  <xsd:schema xmlns:xsd="http://www.w3.org/2001/XMLSchema" xmlns:xs="http://www.w3.org/2001/XMLSchema" xmlns:p="http://schemas.microsoft.com/office/2006/metadata/properties" xmlns:ns2="7761765e-d6aa-443a-932b-c9e83e69bf38" xmlns:ns3="b4a7a400-1ece-4d8e-966e-93054fd9277f" targetNamespace="http://schemas.microsoft.com/office/2006/metadata/properties" ma:root="true" ma:fieldsID="01e2140ae510c61fcc2d1cb255caf9d0" ns2:_="" ns3:_="">
    <xsd:import namespace="7761765e-d6aa-443a-932b-c9e83e69bf38"/>
    <xsd:import namespace="b4a7a400-1ece-4d8e-966e-93054fd9277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61765e-d6aa-443a-932b-c9e83e69bf38"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4" nillable="true" ma:displayName="Taxonomy Catch All Column" ma:hidden="true" ma:list="{d9f98961-d84a-4f5d-8165-cb35f15182f8}" ma:internalName="TaxCatchAll" ma:showField="CatchAllData" ma:web="7761765e-d6aa-443a-932b-c9e83e69bf3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4a7a400-1ece-4d8e-966e-93054fd9277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b61bc0c-9156-412f-b605-57ff87b11ec1"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86F97FE-F571-47DC-95DA-DD1A95636EAC}">
  <ds:schemaRefs>
    <ds:schemaRef ds:uri="http://schemas.microsoft.com/sharepoint/v3"/>
    <ds:schemaRef ds:uri="http://schemas.microsoft.com/office/2006/metadata/properties"/>
    <ds:schemaRef ds:uri="http://purl.org/dc/elements/1.1/"/>
    <ds:schemaRef ds:uri="http://schemas.microsoft.com/office/2006/documentManagement/types"/>
    <ds:schemaRef ds:uri="http://purl.org/dc/terms/"/>
    <ds:schemaRef ds:uri="http://purl.org/dc/dcmitype/"/>
    <ds:schemaRef ds:uri="http://schemas.microsoft.com/office/infopath/2007/PartnerControls"/>
    <ds:schemaRef ds:uri="http://schemas.openxmlformats.org/package/2006/metadata/core-properties"/>
    <ds:schemaRef ds:uri="http://www.w3.org/XML/1998/namespace"/>
    <ds:schemaRef ds:uri="b4a7a400-1ece-4d8e-966e-93054fd9277f"/>
    <ds:schemaRef ds:uri="7761765e-d6aa-443a-932b-c9e83e69bf38"/>
  </ds:schemaRefs>
</ds:datastoreItem>
</file>

<file path=customXml/itemProps2.xml><?xml version="1.0" encoding="utf-8"?>
<ds:datastoreItem xmlns:ds="http://schemas.openxmlformats.org/officeDocument/2006/customXml" ds:itemID="{E643D866-6C68-4CEE-88A0-6B02A0B75C89}">
  <ds:schemaRefs>
    <ds:schemaRef ds:uri="http://schemas.microsoft.com/sharepoint/v3/contenttype/forms"/>
  </ds:schemaRefs>
</ds:datastoreItem>
</file>

<file path=customXml/itemProps3.xml><?xml version="1.0" encoding="utf-8"?>
<ds:datastoreItem xmlns:ds="http://schemas.openxmlformats.org/officeDocument/2006/customXml" ds:itemID="{DA124DF1-6EC3-4D85-8096-518CB30A51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761765e-d6aa-443a-932b-c9e83e69bf38"/>
    <ds:schemaRef ds:uri="b4a7a400-1ece-4d8e-966e-93054fd927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MECATRONICA</vt:lpstr>
      <vt:lpstr>MECATRONICA!Área_de_impresión</vt:lpstr>
      <vt:lpstr>MECATRONICA!Títulos_a_imprimir</vt:lpstr>
    </vt:vector>
  </TitlesOfParts>
  <Manager/>
  <Company>IPN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TELECOMUNICACIONES</dc:title>
  <dc:subject/>
  <dc:creator>ING. JORGE BUENROSTRO GARCÍA</dc:creator>
  <cp:keywords/>
  <dc:description/>
  <cp:lastModifiedBy>fcoro</cp:lastModifiedBy>
  <cp:revision/>
  <cp:lastPrinted>2022-08-16T23:13:06Z</cp:lastPrinted>
  <dcterms:created xsi:type="dcterms:W3CDTF">2011-06-09T17:07:49Z</dcterms:created>
  <dcterms:modified xsi:type="dcterms:W3CDTF">2022-08-16T23:14:12Z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0x0101005444E5CDB2142C40894EE65C6BC7F5C1</vt:lpwstr>
  </property>
  <property fmtid="{D5CDD505-2E9C-101B-9397-08002B2CF9AE}" pid="3" name="TBCO_ScreenResolution">
    <vt:lpwstr>96 96 1920 1080</vt:lpwstr>
  </property>
</Properties>
</file>